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'doc1'!$A$1:$K$129</definedName>
  </definedNames>
  <calcPr fullCalcOnLoad="1"/>
</workbook>
</file>

<file path=xl/sharedStrings.xml><?xml version="1.0" encoding="utf-8"?>
<sst xmlns="http://schemas.openxmlformats.org/spreadsheetml/2006/main" count="185" uniqueCount="114">
  <si>
    <t>Dział</t>
  </si>
  <si>
    <t>Rozdział</t>
  </si>
  <si>
    <t>Przed zmianą</t>
  </si>
  <si>
    <t>Po zmianie</t>
  </si>
  <si>
    <t>852</t>
  </si>
  <si>
    <t>Pomoc społeczna</t>
  </si>
  <si>
    <t>Razem:</t>
  </si>
  <si>
    <t xml:space="preserve">Zmniejszenie </t>
  </si>
  <si>
    <t>Zwiększenie</t>
  </si>
  <si>
    <t>Wydatki majątkowe, w tym:</t>
  </si>
  <si>
    <t xml:space="preserve">             Wydatki budżetu powiatu w 2016 roku - zmiany </t>
  </si>
  <si>
    <t>Tytuł wydatków</t>
  </si>
  <si>
    <t>Wydatki bieżące, w tym:</t>
  </si>
  <si>
    <t>85201</t>
  </si>
  <si>
    <t>Placówki opiekuńczo - wychowawcze</t>
  </si>
  <si>
    <t>600</t>
  </si>
  <si>
    <t>Transport i łączność</t>
  </si>
  <si>
    <t>60014</t>
  </si>
  <si>
    <t>Drogi publiczne powiatowe</t>
  </si>
  <si>
    <t>854</t>
  </si>
  <si>
    <t>Edukacyjna opieka wychowawcza</t>
  </si>
  <si>
    <t>85421</t>
  </si>
  <si>
    <t>Młodzieżowe ośrodki socjoterapii</t>
  </si>
  <si>
    <t>Dotacja na funkcjonowanie  Młodzieżowego Ośrodka Socjoterapii PAC w Zielonce</t>
  </si>
  <si>
    <t>Pozostała działaność</t>
  </si>
  <si>
    <t>Inwestycje i zakupy inwestycyjne:</t>
  </si>
  <si>
    <t>Dotacje za dania bieżące, w tym:</t>
  </si>
  <si>
    <t>Wydatki związane z realizacją statutowych zadań:</t>
  </si>
  <si>
    <t>Dotacje na zadania bieżące, w tym:</t>
  </si>
  <si>
    <t>Projekt i budowa chodnika na odcinku od cmentarza w Wołominie do ronda w Majdanie</t>
  </si>
  <si>
    <t>Rozbudowa drogi powiatowej Nr 4316W od działki Nr ewid.368/1 Lipiny Stare do ronda w Majdanie</t>
  </si>
  <si>
    <t>Zakup podnośnika dla potrzeb WID</t>
  </si>
  <si>
    <t xml:space="preserve">Zadanie inwestycyjne - projekt chodnika wraz z przebudową drogi Nr 4309W w msc Nowy Janków 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</si>
  <si>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</si>
  <si>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</si>
  <si>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</si>
  <si>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</si>
  <si>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</si>
  <si>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</si>
  <si>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75020</t>
  </si>
  <si>
    <t>Starostwa powatowe</t>
  </si>
  <si>
    <t xml:space="preserve">Rozbudowa i modernizacja sieci WLAN w budynku Starostwa Powiatowego w Wołominie, ul. Prądzyńskiego 3 </t>
  </si>
  <si>
    <t>Zakupy sprzętu komputerowego i oprogramowania</t>
  </si>
  <si>
    <t>75075</t>
  </si>
  <si>
    <t>Promocja jednostek samorządu terytorialnego</t>
  </si>
  <si>
    <t>75085</t>
  </si>
  <si>
    <t>Wspólna obsługa jednostek samorządu terytorialnego</t>
  </si>
  <si>
    <t>Wynagrodzenia i składki od nich naliczane:</t>
  </si>
  <si>
    <t>Wynagrodzenia i pochodne od wynagrodzeń Centrum Usług Wspólnych</t>
  </si>
  <si>
    <t>Przygotowanie pomieszczeń na potrzeby Centrum Usług Wspólnych przy Legionów 78 w Wołominie</t>
  </si>
  <si>
    <t>Zakup komputerów dla Centrum Usług Wspólnych</t>
  </si>
  <si>
    <t>754</t>
  </si>
  <si>
    <t>Bezpieczeństwo publiczne i ochrona przeciwpożarowa</t>
  </si>
  <si>
    <t>75404</t>
  </si>
  <si>
    <t>75411</t>
  </si>
  <si>
    <t xml:space="preserve">Komendy powiatowe Państwowej Straży Pożarnej </t>
  </si>
  <si>
    <t>Zakup lekkiego samochodu rozpoznania ratowniczego z napędem terenowym 4x4</t>
  </si>
  <si>
    <t>75421</t>
  </si>
  <si>
    <t>Zarządzanie kryzysowe</t>
  </si>
  <si>
    <t>75495</t>
  </si>
  <si>
    <t>Pozostała dzialalność</t>
  </si>
  <si>
    <t>801</t>
  </si>
  <si>
    <t>Oświata i wychowanie</t>
  </si>
  <si>
    <t>80102</t>
  </si>
  <si>
    <t xml:space="preserve">Szkoły podstawowe specjalne </t>
  </si>
  <si>
    <t>Dotacja na zadania bieżące:</t>
  </si>
  <si>
    <t>Dotacja dla Niepublicznej Szkoły Podstawowej Specjalnej w Zielonce</t>
  </si>
  <si>
    <t>Zakup nieruchomości w Ostrówku na potrzeby ZSS w Ostrówku</t>
  </si>
  <si>
    <t>80130</t>
  </si>
  <si>
    <t>Szkoły zawodowe</t>
  </si>
  <si>
    <t>80134</t>
  </si>
  <si>
    <t>Szkoły zawodowe specjalne</t>
  </si>
  <si>
    <t>851</t>
  </si>
  <si>
    <t>Ochrona zdrowia</t>
  </si>
  <si>
    <t>85111</t>
  </si>
  <si>
    <t>Szpitale ogólne</t>
  </si>
  <si>
    <t>Dotacja celowa - Modernizacja oddziałów szpitalnych, rozbudowa obiektu SZPZOZ, budowa lądowiska, gm Wołomin</t>
  </si>
  <si>
    <t>85149</t>
  </si>
  <si>
    <t>Programy polityki zdrowotnej</t>
  </si>
  <si>
    <t>85295</t>
  </si>
  <si>
    <t>Pozostała działalność</t>
  </si>
  <si>
    <t>Pomoc finansowa dla Gminy Klembów w formie dotacji celowej na dofinansowanie zadań polityki prorodzinnej w ramach programu TAKrodzina.pl</t>
  </si>
  <si>
    <t>Pomoc finansowa dla Gmin w formie dotacji celowej na dofinansowanie zadań polityki prorodzinnej w ramach programu TAKrodzina.pl</t>
  </si>
  <si>
    <t>Wydatki na programy finansowane z udzialem środkow o których mowa w art. 5 ust. 1 pkt  2 i 3:</t>
  </si>
  <si>
    <t>Świadczenia w ramach projektu "Nowe Horyzonty"</t>
  </si>
  <si>
    <t>Wynagrodzenia i pochodne w ramach projektu "Nowe Horyzonty"</t>
  </si>
  <si>
    <t>Zakup materiałów  w ramach projektu "Nowe Horyzonty"</t>
  </si>
  <si>
    <t>85406</t>
  </si>
  <si>
    <t>Poradnie psychologiczno-pedagogiczne, w tym poradnie specjalistyczne</t>
  </si>
  <si>
    <t>Dotacja na funkcjonowanie  Niepublicznej Poradni Psychologiczno-Pedagogicznej w Ząbkach</t>
  </si>
  <si>
    <t>Dotacja na funkcjonowanie  Publicznej Poradni Psychologiczno-Pedagogicznej w Ząbkach</t>
  </si>
  <si>
    <t>921</t>
  </si>
  <si>
    <t>Kultura i ochrona dziedzictwa narodowego</t>
  </si>
  <si>
    <t>92195</t>
  </si>
  <si>
    <t>Wydatki bieżące zakup usług pozostałych Starostwo</t>
  </si>
  <si>
    <t>Przebudowa ulicy Wileńskiej na odcinku od skrzyżowania z ul. Sikorskiego do skrzyżowania z drogą wojewódzką nr 635</t>
  </si>
  <si>
    <t>Rozbudowa drogi powiatowej nr 4334W ulicy Wołomińskiej na odcinku od drogi wojewódzkiej nr 634 do projektowanego skrzyżowania z ulicami Kolejową i Warszawską w Ostrówku wraz z tym skrzyżowaniem i fragmentami ulic Kolejowej i Warszawskiej w msc. Lipka, gm. Klembów</t>
  </si>
  <si>
    <t>Komendy wojewódzkie Policji</t>
  </si>
  <si>
    <t>Zakup podnośnika dla niepełnosprawnego ucznia w ZSS w Ostrówku</t>
  </si>
  <si>
    <t>Dotacja dla Niepublicznej Zasadniczej Szkoły Zawodowej Specjalnej w Zielonce</t>
  </si>
  <si>
    <t>Wpłata na fundusz wsparcia Policji przeznaczona na zakup samochodow w wersji nieoznakowanej i oznakowanej</t>
  </si>
  <si>
    <t>Zakup usług - wykonanie operatów szacunkowych</t>
  </si>
  <si>
    <t>Kary i odszkodowania wypłacane na rzecz osób fizycznych odszkodowania za wywłaszczenia gruntów przy drogach powiatowych</t>
  </si>
  <si>
    <t>Zaku usług związanych z promocją powiatu</t>
  </si>
  <si>
    <t>Zakupy inwestycyjne w ramach projektu System wczesnego ostrzegania przed zjawiskami katastrofalnymi w Powiecie Wołomińskim część unijna</t>
  </si>
  <si>
    <t>Zakupy inwestycyjne w ramach projektu System wczesnego ostrzegania przed zjawiskami katastrofalnymi w Powiecie Wołomińskim część krajowa</t>
  </si>
  <si>
    <t>Zakup serwera w ramach projektu System wczesnego ostrzegania przed zjawiskami katastrofalnymi</t>
  </si>
  <si>
    <r>
      <t xml:space="preserve">Zakup środków dydaktycznych-wyposażenie pracowni technik cyfrowych procesów graficznych (ZS Zielonka </t>
    </r>
    <r>
      <rPr>
        <sz val="32"/>
        <color indexed="8"/>
        <rFont val="Calibri"/>
        <family val="2"/>
      </rPr>
      <t>§ 4240)</t>
    </r>
  </si>
  <si>
    <r>
      <t xml:space="preserve">Zakup usług remontowych - (Starostwo </t>
    </r>
    <r>
      <rPr>
        <sz val="32"/>
        <color indexed="8"/>
        <rFont val="Calibri"/>
        <family val="2"/>
      </rPr>
      <t>§ 4270)</t>
    </r>
  </si>
  <si>
    <r>
      <t xml:space="preserve">Wydatki bieżące zakup materiałów  (Dom Dziecka w Równem </t>
    </r>
    <r>
      <rPr>
        <sz val="32"/>
        <color indexed="8"/>
        <rFont val="Calibri"/>
        <family val="2"/>
      </rPr>
      <t>§ 4210)</t>
    </r>
  </si>
  <si>
    <t xml:space="preserve">Dptacja celowa -Programy zdrowotne realizowane przez Szpital w Wołominie </t>
  </si>
  <si>
    <t>Zakup pomocy dydaktycznych j w Poradni Psychologiczno-Pedagogicznej w Tłuszczu (§ 4240 PPP w Tłuszczu)</t>
  </si>
  <si>
    <t>Zakup pomocy dydaktycznych  w Poradni Psychologiczno-Pedagogicznej w Wołominie (§ 4240 PPP w Wołominie)</t>
  </si>
  <si>
    <t>Zakup pomocy dydaktycznych  w Poradni Psychologiczno-Pedagogicznej w Zielonce (§ 4240 PPP w Zielonce)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</si>
</sst>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24"/>
      <color indexed="8"/>
      <name val="Arial"/>
      <family val="2"/>
    </font>
    <font>
      <b/>
      <sz val="28"/>
      <color indexed="8"/>
      <name val="Arial"/>
      <family val="2"/>
    </font>
    <font>
      <b/>
      <sz val="48"/>
      <color indexed="8"/>
      <name val="Arial"/>
      <family val="2"/>
    </font>
    <font>
      <sz val="28"/>
      <color indexed="8"/>
      <name val="Arial"/>
      <family val="2"/>
    </font>
    <font>
      <sz val="36"/>
      <color indexed="8"/>
      <name val="Arial"/>
      <family val="2"/>
    </font>
    <font>
      <b/>
      <sz val="32"/>
      <color indexed="8"/>
      <name val="Arial"/>
      <family val="2"/>
    </font>
    <font>
      <sz val="32"/>
      <color indexed="8"/>
      <name val="Arial"/>
      <family val="2"/>
    </font>
    <font>
      <sz val="3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8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7" fillId="33" borderId="0" xfId="0" applyNumberFormat="1" applyFont="1" applyFill="1" applyAlignment="1" applyProtection="1">
      <alignment horizontal="right" vertical="center" wrapText="1"/>
      <protection locked="0"/>
    </xf>
    <xf numFmtId="0" fontId="7" fillId="0" borderId="11" xfId="0" applyNumberFormat="1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7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7" borderId="20" xfId="0" applyNumberFormat="1" applyFont="1" applyFill="1" applyBorder="1" applyAlignment="1" applyProtection="1">
      <alignment horizontal="right" vertical="center" wrapText="1"/>
      <protection locked="0"/>
    </xf>
    <xf numFmtId="49" fontId="9" fillId="37" borderId="18" xfId="0" applyNumberFormat="1" applyFont="1" applyFill="1" applyBorder="1" applyAlignment="1" applyProtection="1">
      <alignment vertical="center" wrapText="1"/>
      <protection locked="0"/>
    </xf>
    <xf numFmtId="49" fontId="9" fillId="37" borderId="19" xfId="0" applyNumberFormat="1" applyFont="1" applyFill="1" applyBorder="1" applyAlignment="1" applyProtection="1">
      <alignment vertical="center" wrapText="1"/>
      <protection locked="0"/>
    </xf>
    <xf numFmtId="49" fontId="9" fillId="37" borderId="13" xfId="0" applyNumberFormat="1" applyFont="1" applyFill="1" applyBorder="1" applyAlignment="1" applyProtection="1">
      <alignment vertical="center" wrapText="1"/>
      <protection locked="0"/>
    </xf>
    <xf numFmtId="49" fontId="9" fillId="37" borderId="11" xfId="0" applyNumberFormat="1" applyFont="1" applyFill="1" applyBorder="1" applyAlignment="1" applyProtection="1">
      <alignment vertical="center" wrapText="1"/>
      <protection locked="0"/>
    </xf>
    <xf numFmtId="49" fontId="10" fillId="37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6" xfId="0" applyNumberFormat="1" applyFont="1" applyFill="1" applyBorder="1" applyAlignment="1" applyProtection="1">
      <alignment vertical="center" wrapText="1"/>
      <protection locked="0"/>
    </xf>
    <xf numFmtId="49" fontId="9" fillId="37" borderId="17" xfId="0" applyNumberFormat="1" applyFont="1" applyFill="1" applyBorder="1" applyAlignment="1" applyProtection="1">
      <alignment vertical="center" wrapText="1"/>
      <protection locked="0"/>
    </xf>
    <xf numFmtId="0" fontId="10" fillId="0" borderId="21" xfId="0" applyNumberFormat="1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7" borderId="22" xfId="0" applyNumberFormat="1" applyFont="1" applyFill="1" applyBorder="1" applyAlignment="1" applyProtection="1">
      <alignment horizontal="right" vertical="center" wrapText="1"/>
      <protection locked="0"/>
    </xf>
    <xf numFmtId="4" fontId="10" fillId="37" borderId="20" xfId="0" applyNumberFormat="1" applyFont="1" applyFill="1" applyBorder="1" applyAlignment="1" applyProtection="1">
      <alignment horizontal="right" vertical="center" wrapText="1"/>
      <protection locked="0"/>
    </xf>
    <xf numFmtId="49" fontId="9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37" borderId="10" xfId="0" applyNumberFormat="1" applyFont="1" applyFill="1" applyBorder="1" applyAlignment="1" applyProtection="1">
      <alignment wrapText="1"/>
      <protection locked="0"/>
    </xf>
    <xf numFmtId="49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9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7" borderId="22" xfId="0" applyNumberFormat="1" applyFont="1" applyFill="1" applyBorder="1" applyAlignment="1" applyProtection="1">
      <alignment horizontal="right" vertical="center" wrapText="1"/>
      <protection locked="0"/>
    </xf>
    <xf numFmtId="4" fontId="9" fillId="37" borderId="20" xfId="0" applyNumberFormat="1" applyFont="1" applyFill="1" applyBorder="1" applyAlignment="1" applyProtection="1">
      <alignment horizontal="right" vertical="center" wrapText="1"/>
      <protection locked="0"/>
    </xf>
    <xf numFmtId="4" fontId="10" fillId="37" borderId="10" xfId="0" applyNumberFormat="1" applyFont="1" applyFill="1" applyBorder="1" applyAlignment="1" applyProtection="1">
      <alignment wrapText="1"/>
      <protection locked="0"/>
    </xf>
    <xf numFmtId="49" fontId="10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9" fillId="35" borderId="22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9" fillId="37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Alignment="1" applyProtection="1">
      <alignment horizontal="right" vertical="center" wrapText="1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49" fontId="9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9" xfId="0" applyNumberFormat="1" applyFont="1" applyFill="1" applyBorder="1" applyAlignment="1" applyProtection="1">
      <alignment horizontal="center" vertical="center" wrapText="1"/>
      <protection locked="0"/>
    </xf>
    <xf numFmtId="4" fontId="10" fillId="37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37" borderId="19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7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showGridLines="0" tabSelected="1" view="pageBreakPreview" zoomScale="27" zoomScaleNormal="90" zoomScaleSheetLayoutView="27" zoomScalePageLayoutView="0" workbookViewId="0" topLeftCell="A1">
      <selection activeCell="E116" sqref="E116"/>
    </sheetView>
  </sheetViews>
  <sheetFormatPr defaultColWidth="9.33203125" defaultRowHeight="12.75"/>
  <cols>
    <col min="1" max="1" width="23.66015625" style="0" customWidth="1"/>
    <col min="2" max="2" width="40.66015625" style="0" customWidth="1"/>
    <col min="3" max="3" width="9.83203125" style="0" customWidth="1"/>
    <col min="4" max="4" width="43.33203125" style="0" customWidth="1"/>
    <col min="5" max="5" width="253.16015625" style="0" customWidth="1"/>
    <col min="6" max="6" width="77.66015625" style="0" customWidth="1"/>
    <col min="7" max="7" width="65.16015625" style="0" customWidth="1"/>
    <col min="8" max="8" width="61" style="0" customWidth="1"/>
    <col min="9" max="9" width="8.5" style="0" customWidth="1"/>
    <col min="10" max="10" width="64.66015625" style="0" customWidth="1"/>
  </cols>
  <sheetData>
    <row r="1" spans="1:10" ht="57.75" customHeight="1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</row>
    <row r="2" spans="2:10" ht="53.25" customHeight="1">
      <c r="B2" s="65"/>
      <c r="C2" s="66"/>
      <c r="D2" s="66"/>
      <c r="E2" s="66"/>
      <c r="F2" s="66"/>
      <c r="G2" s="1"/>
      <c r="H2" s="67"/>
      <c r="I2" s="67"/>
      <c r="J2" s="67"/>
    </row>
    <row r="3" spans="1:10" ht="76.5" customHeight="1">
      <c r="A3" s="2"/>
      <c r="B3" s="3" t="s">
        <v>0</v>
      </c>
      <c r="C3" s="52" t="s">
        <v>1</v>
      </c>
      <c r="D3" s="52"/>
      <c r="E3" s="3" t="s">
        <v>11</v>
      </c>
      <c r="F3" s="3" t="s">
        <v>2</v>
      </c>
      <c r="G3" s="3" t="s">
        <v>7</v>
      </c>
      <c r="H3" s="3" t="s">
        <v>8</v>
      </c>
      <c r="I3" s="52" t="s">
        <v>3</v>
      </c>
      <c r="J3" s="52"/>
    </row>
    <row r="4" spans="1:10" ht="72.75" customHeight="1">
      <c r="A4" s="2"/>
      <c r="B4" s="10" t="s">
        <v>15</v>
      </c>
      <c r="C4" s="45"/>
      <c r="D4" s="45"/>
      <c r="E4" s="11" t="s">
        <v>16</v>
      </c>
      <c r="F4" s="12">
        <v>37520712</v>
      </c>
      <c r="G4" s="13">
        <f aca="true" t="shared" si="0" ref="G4:H6">SUM(G5)</f>
        <v>529180</v>
      </c>
      <c r="H4" s="13">
        <f t="shared" si="0"/>
        <v>703512</v>
      </c>
      <c r="I4" s="63">
        <f>SUM(F4-G4+H4)</f>
        <v>37695044</v>
      </c>
      <c r="J4" s="63"/>
    </row>
    <row r="5" spans="1:10" ht="72.75" customHeight="1">
      <c r="A5" s="2"/>
      <c r="B5" s="14"/>
      <c r="C5" s="48" t="s">
        <v>17</v>
      </c>
      <c r="D5" s="48"/>
      <c r="E5" s="15" t="s">
        <v>18</v>
      </c>
      <c r="F5" s="16">
        <v>31805492</v>
      </c>
      <c r="G5" s="16">
        <f t="shared" si="0"/>
        <v>529180</v>
      </c>
      <c r="H5" s="16">
        <f t="shared" si="0"/>
        <v>703512</v>
      </c>
      <c r="I5" s="56">
        <f>SUM(F5-G5+H5)</f>
        <v>31979824</v>
      </c>
      <c r="J5" s="56"/>
    </row>
    <row r="6" spans="1:10" ht="72.75" customHeight="1">
      <c r="A6" s="2"/>
      <c r="B6" s="14"/>
      <c r="C6" s="78"/>
      <c r="D6" s="79"/>
      <c r="E6" s="17" t="s">
        <v>9</v>
      </c>
      <c r="F6" s="18">
        <v>20098648</v>
      </c>
      <c r="G6" s="18">
        <f t="shared" si="0"/>
        <v>529180</v>
      </c>
      <c r="H6" s="18">
        <f t="shared" si="0"/>
        <v>703512</v>
      </c>
      <c r="I6" s="50">
        <f aca="true" t="shared" si="1" ref="I6:I13">SUM(F6-G6+H6)</f>
        <v>20272980</v>
      </c>
      <c r="J6" s="50"/>
    </row>
    <row r="7" spans="1:10" ht="81.75" customHeight="1">
      <c r="A7" s="2"/>
      <c r="B7" s="14"/>
      <c r="C7" s="19"/>
      <c r="D7" s="20"/>
      <c r="E7" s="17" t="s">
        <v>25</v>
      </c>
      <c r="F7" s="18">
        <v>20098648</v>
      </c>
      <c r="G7" s="18">
        <f>SUM(G8:G13)</f>
        <v>529180</v>
      </c>
      <c r="H7" s="18">
        <f>SUM(H8:H13)</f>
        <v>703512</v>
      </c>
      <c r="I7" s="50">
        <f t="shared" si="1"/>
        <v>20272980</v>
      </c>
      <c r="J7" s="50"/>
    </row>
    <row r="8" spans="1:10" ht="110.25" customHeight="1">
      <c r="A8" s="2"/>
      <c r="B8" s="14"/>
      <c r="C8" s="19"/>
      <c r="D8" s="20"/>
      <c r="E8" s="21" t="s">
        <v>29</v>
      </c>
      <c r="F8" s="22">
        <v>420812</v>
      </c>
      <c r="G8" s="22">
        <v>420812</v>
      </c>
      <c r="H8" s="22">
        <v>0</v>
      </c>
      <c r="I8" s="49">
        <f t="shared" si="1"/>
        <v>0</v>
      </c>
      <c r="J8" s="49"/>
    </row>
    <row r="9" spans="1:10" ht="88.5" customHeight="1">
      <c r="A9" s="2"/>
      <c r="B9" s="14"/>
      <c r="C9" s="19"/>
      <c r="D9" s="20"/>
      <c r="E9" s="21" t="s">
        <v>95</v>
      </c>
      <c r="F9" s="22">
        <v>0</v>
      </c>
      <c r="G9" s="22">
        <v>0</v>
      </c>
      <c r="H9" s="22">
        <v>3000</v>
      </c>
      <c r="I9" s="46">
        <f t="shared" si="1"/>
        <v>3000</v>
      </c>
      <c r="J9" s="47"/>
    </row>
    <row r="10" spans="1:10" ht="107.25" customHeight="1">
      <c r="A10" s="2"/>
      <c r="B10" s="14"/>
      <c r="C10" s="19"/>
      <c r="D10" s="20"/>
      <c r="E10" s="21" t="s">
        <v>30</v>
      </c>
      <c r="F10" s="22">
        <v>0</v>
      </c>
      <c r="G10" s="22">
        <v>0</v>
      </c>
      <c r="H10" s="22">
        <v>420812</v>
      </c>
      <c r="I10" s="46">
        <f>SUM(F10-G10+H10)</f>
        <v>420812</v>
      </c>
      <c r="J10" s="47"/>
    </row>
    <row r="11" spans="1:10" ht="208.5" customHeight="1">
      <c r="A11" s="2"/>
      <c r="B11" s="14"/>
      <c r="C11" s="19"/>
      <c r="D11" s="20"/>
      <c r="E11" s="21" t="s">
        <v>96</v>
      </c>
      <c r="F11" s="22">
        <v>1931181</v>
      </c>
      <c r="G11" s="22">
        <v>0</v>
      </c>
      <c r="H11" s="22">
        <v>129700</v>
      </c>
      <c r="I11" s="46">
        <f>SUM(F11-G11+H11)</f>
        <v>2060881</v>
      </c>
      <c r="J11" s="47"/>
    </row>
    <row r="12" spans="1:10" ht="100.5" customHeight="1">
      <c r="A12" s="2"/>
      <c r="B12" s="14"/>
      <c r="C12" s="19"/>
      <c r="D12" s="20"/>
      <c r="E12" s="21" t="s">
        <v>32</v>
      </c>
      <c r="F12" s="22">
        <v>118368</v>
      </c>
      <c r="G12" s="22">
        <v>108368</v>
      </c>
      <c r="H12" s="22">
        <v>0</v>
      </c>
      <c r="I12" s="46">
        <f t="shared" si="1"/>
        <v>10000</v>
      </c>
      <c r="J12" s="47"/>
    </row>
    <row r="13" spans="1:10" ht="76.5" customHeight="1">
      <c r="A13" s="2"/>
      <c r="B13" s="14"/>
      <c r="C13" s="19"/>
      <c r="D13" s="20"/>
      <c r="E13" s="21" t="s">
        <v>31</v>
      </c>
      <c r="F13" s="22">
        <v>0</v>
      </c>
      <c r="G13" s="22">
        <v>0</v>
      </c>
      <c r="H13" s="22">
        <v>150000</v>
      </c>
      <c r="I13" s="46">
        <f t="shared" si="1"/>
        <v>150000</v>
      </c>
      <c r="J13" s="47"/>
    </row>
    <row r="14" spans="1:10" ht="61.5" customHeight="1">
      <c r="A14" s="2"/>
      <c r="B14" s="10" t="s">
        <v>33</v>
      </c>
      <c r="C14" s="45"/>
      <c r="D14" s="45"/>
      <c r="E14" s="11" t="s">
        <v>34</v>
      </c>
      <c r="F14" s="12">
        <v>1684339</v>
      </c>
      <c r="G14" s="13">
        <f aca="true" t="shared" si="2" ref="G14:H16">SUM(G15)</f>
        <v>0</v>
      </c>
      <c r="H14" s="13">
        <f t="shared" si="2"/>
        <v>2370000</v>
      </c>
      <c r="I14" s="63">
        <f>SUM(F14-G14+H14)</f>
        <v>4054339</v>
      </c>
      <c r="J14" s="63"/>
    </row>
    <row r="15" spans="1:10" ht="72.75" customHeight="1">
      <c r="A15" s="2"/>
      <c r="B15" s="14"/>
      <c r="C15" s="48" t="s">
        <v>35</v>
      </c>
      <c r="D15" s="48"/>
      <c r="E15" s="15" t="s">
        <v>36</v>
      </c>
      <c r="F15" s="16">
        <v>1684339</v>
      </c>
      <c r="G15" s="16">
        <f t="shared" si="2"/>
        <v>0</v>
      </c>
      <c r="H15" s="16">
        <f t="shared" si="2"/>
        <v>2370000</v>
      </c>
      <c r="I15" s="56">
        <f>SUM(F15-G15+H15)</f>
        <v>4054339</v>
      </c>
      <c r="J15" s="56"/>
    </row>
    <row r="16" spans="1:10" ht="72.75" customHeight="1">
      <c r="A16" s="2"/>
      <c r="B16" s="14"/>
      <c r="C16" s="62"/>
      <c r="D16" s="62"/>
      <c r="E16" s="17" t="s">
        <v>12</v>
      </c>
      <c r="F16" s="18">
        <v>1684339</v>
      </c>
      <c r="G16" s="18">
        <f t="shared" si="2"/>
        <v>0</v>
      </c>
      <c r="H16" s="18">
        <f t="shared" si="2"/>
        <v>2370000</v>
      </c>
      <c r="I16" s="53">
        <f>SUM(F16-G16+H16)</f>
        <v>4054339</v>
      </c>
      <c r="J16" s="53"/>
    </row>
    <row r="17" spans="1:10" ht="72.75" customHeight="1">
      <c r="A17" s="2"/>
      <c r="B17" s="14"/>
      <c r="C17" s="19"/>
      <c r="D17" s="20"/>
      <c r="E17" s="17" t="s">
        <v>27</v>
      </c>
      <c r="F17" s="18">
        <v>1588814</v>
      </c>
      <c r="G17" s="18">
        <f>SUM(G18:G19)</f>
        <v>0</v>
      </c>
      <c r="H17" s="18">
        <f>SUM(H18:H19)</f>
        <v>2370000</v>
      </c>
      <c r="I17" s="53">
        <f aca="true" t="shared" si="3" ref="I17:I24">SUM(F17-G17+H17)</f>
        <v>3958814</v>
      </c>
      <c r="J17" s="53"/>
    </row>
    <row r="18" spans="1:10" ht="72.75" customHeight="1">
      <c r="A18" s="2"/>
      <c r="B18" s="14"/>
      <c r="C18" s="19"/>
      <c r="D18" s="20"/>
      <c r="E18" s="21" t="s">
        <v>101</v>
      </c>
      <c r="F18" s="22">
        <v>26109</v>
      </c>
      <c r="G18" s="22">
        <v>0</v>
      </c>
      <c r="H18" s="22">
        <v>20000</v>
      </c>
      <c r="I18" s="59">
        <f>SUM(F18-G18+H18)</f>
        <v>46109</v>
      </c>
      <c r="J18" s="59"/>
    </row>
    <row r="19" spans="1:10" ht="86.25" customHeight="1">
      <c r="A19" s="9"/>
      <c r="B19" s="26"/>
      <c r="C19" s="27"/>
      <c r="D19" s="28"/>
      <c r="E19" s="23" t="s">
        <v>102</v>
      </c>
      <c r="F19" s="22">
        <v>349244</v>
      </c>
      <c r="G19" s="22">
        <v>0</v>
      </c>
      <c r="H19" s="22">
        <v>2350000</v>
      </c>
      <c r="I19" s="59">
        <f t="shared" si="3"/>
        <v>2699244</v>
      </c>
      <c r="J19" s="59"/>
    </row>
    <row r="20" spans="1:11" ht="72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0" ht="72.75" customHeight="1">
      <c r="A21" s="2"/>
      <c r="B21" s="3" t="s">
        <v>0</v>
      </c>
      <c r="C21" s="52" t="s">
        <v>1</v>
      </c>
      <c r="D21" s="52"/>
      <c r="E21" s="3" t="s">
        <v>11</v>
      </c>
      <c r="F21" s="3" t="s">
        <v>2</v>
      </c>
      <c r="G21" s="3" t="s">
        <v>7</v>
      </c>
      <c r="H21" s="3" t="s">
        <v>8</v>
      </c>
      <c r="I21" s="52" t="s">
        <v>3</v>
      </c>
      <c r="J21" s="52"/>
    </row>
    <row r="22" spans="1:10" ht="72.75" customHeight="1">
      <c r="A22" s="2"/>
      <c r="B22" s="10" t="s">
        <v>37</v>
      </c>
      <c r="C22" s="54"/>
      <c r="D22" s="55"/>
      <c r="E22" s="11" t="s">
        <v>38</v>
      </c>
      <c r="F22" s="12">
        <v>22056192</v>
      </c>
      <c r="G22" s="12">
        <f>SUM(G23+G29)</f>
        <v>104149</v>
      </c>
      <c r="H22" s="12">
        <f>SUM(H23+H28+H32)</f>
        <v>257600</v>
      </c>
      <c r="I22" s="68">
        <f t="shared" si="3"/>
        <v>22209643</v>
      </c>
      <c r="J22" s="69"/>
    </row>
    <row r="23" spans="1:10" ht="72" customHeight="1">
      <c r="A23" s="2"/>
      <c r="B23" s="14"/>
      <c r="C23" s="48" t="s">
        <v>39</v>
      </c>
      <c r="D23" s="48"/>
      <c r="E23" s="15" t="s">
        <v>40</v>
      </c>
      <c r="F23" s="16">
        <v>20666249</v>
      </c>
      <c r="G23" s="16">
        <f>SUM(G24)</f>
        <v>0</v>
      </c>
      <c r="H23" s="16">
        <f>SUM(H24)</f>
        <v>68000</v>
      </c>
      <c r="I23" s="56">
        <f t="shared" si="3"/>
        <v>20734249</v>
      </c>
      <c r="J23" s="56"/>
    </row>
    <row r="24" spans="1:10" ht="60.75" customHeight="1">
      <c r="A24" s="2"/>
      <c r="B24" s="14"/>
      <c r="C24" s="62"/>
      <c r="D24" s="62"/>
      <c r="E24" s="17" t="s">
        <v>9</v>
      </c>
      <c r="F24" s="18">
        <v>160000</v>
      </c>
      <c r="G24" s="18">
        <f>SUM(G27)</f>
        <v>0</v>
      </c>
      <c r="H24" s="18">
        <f>SUM(H25+H29)</f>
        <v>68000</v>
      </c>
      <c r="I24" s="50">
        <f t="shared" si="3"/>
        <v>228000</v>
      </c>
      <c r="J24" s="50"/>
    </row>
    <row r="25" spans="1:10" ht="60.75" customHeight="1">
      <c r="A25" s="2"/>
      <c r="B25" s="14"/>
      <c r="C25" s="19"/>
      <c r="D25" s="20"/>
      <c r="E25" s="17" t="s">
        <v>25</v>
      </c>
      <c r="F25" s="24">
        <v>160000</v>
      </c>
      <c r="G25" s="24">
        <f>SUM(G26:G27)</f>
        <v>0</v>
      </c>
      <c r="H25" s="24">
        <f>SUM(H26:H27)</f>
        <v>68000</v>
      </c>
      <c r="I25" s="50">
        <f aca="true" t="shared" si="4" ref="I25:I31">SUM(F25-G25+H25)</f>
        <v>228000</v>
      </c>
      <c r="J25" s="50"/>
    </row>
    <row r="26" spans="1:10" ht="90.75" customHeight="1">
      <c r="A26" s="2"/>
      <c r="B26" s="14"/>
      <c r="C26" s="19"/>
      <c r="D26" s="20"/>
      <c r="E26" s="21" t="s">
        <v>41</v>
      </c>
      <c r="F26" s="25">
        <v>0</v>
      </c>
      <c r="G26" s="25">
        <v>0</v>
      </c>
      <c r="H26" s="25">
        <v>47000</v>
      </c>
      <c r="I26" s="49">
        <f>SUM(F26-G26+H26)</f>
        <v>47000</v>
      </c>
      <c r="J26" s="49"/>
    </row>
    <row r="27" spans="1:10" ht="72" customHeight="1">
      <c r="A27" s="2"/>
      <c r="B27" s="26"/>
      <c r="C27" s="27"/>
      <c r="D27" s="28"/>
      <c r="E27" s="21" t="s">
        <v>42</v>
      </c>
      <c r="F27" s="22">
        <v>150000</v>
      </c>
      <c r="G27" s="22">
        <v>0</v>
      </c>
      <c r="H27" s="22">
        <v>21000</v>
      </c>
      <c r="I27" s="49">
        <f>SUM(F27-G27+H27)</f>
        <v>171000</v>
      </c>
      <c r="J27" s="49"/>
    </row>
    <row r="28" spans="1:11" ht="72" customHeight="1">
      <c r="A28" s="6"/>
      <c r="B28" s="29"/>
      <c r="C28" s="48" t="s">
        <v>43</v>
      </c>
      <c r="D28" s="48"/>
      <c r="E28" s="15" t="s">
        <v>44</v>
      </c>
      <c r="F28" s="16">
        <v>416061</v>
      </c>
      <c r="G28" s="16">
        <f aca="true" t="shared" si="5" ref="G28:H30">SUM(G29)</f>
        <v>104149</v>
      </c>
      <c r="H28" s="16">
        <f t="shared" si="5"/>
        <v>0</v>
      </c>
      <c r="I28" s="56">
        <f>SUM(F28-G28+H28)</f>
        <v>311912</v>
      </c>
      <c r="J28" s="56"/>
      <c r="K28" s="6"/>
    </row>
    <row r="29" spans="1:10" ht="62.25" customHeight="1">
      <c r="A29" s="2"/>
      <c r="B29" s="30"/>
      <c r="C29" s="31"/>
      <c r="D29" s="32"/>
      <c r="E29" s="17" t="s">
        <v>12</v>
      </c>
      <c r="F29" s="24">
        <v>356061</v>
      </c>
      <c r="G29" s="24">
        <f t="shared" si="5"/>
        <v>104149</v>
      </c>
      <c r="H29" s="24">
        <f t="shared" si="5"/>
        <v>0</v>
      </c>
      <c r="I29" s="50">
        <f t="shared" si="4"/>
        <v>251912</v>
      </c>
      <c r="J29" s="50"/>
    </row>
    <row r="30" spans="1:10" ht="62.25" customHeight="1">
      <c r="A30" s="2"/>
      <c r="B30" s="14"/>
      <c r="C30" s="19"/>
      <c r="D30" s="20"/>
      <c r="E30" s="17" t="s">
        <v>27</v>
      </c>
      <c r="F30" s="25">
        <v>346061</v>
      </c>
      <c r="G30" s="25">
        <f t="shared" si="5"/>
        <v>104149</v>
      </c>
      <c r="H30" s="25">
        <f t="shared" si="5"/>
        <v>0</v>
      </c>
      <c r="I30" s="49">
        <f t="shared" si="4"/>
        <v>241912</v>
      </c>
      <c r="J30" s="49"/>
    </row>
    <row r="31" spans="1:10" ht="93" customHeight="1">
      <c r="A31" s="2"/>
      <c r="B31" s="14"/>
      <c r="C31" s="19"/>
      <c r="D31" s="20"/>
      <c r="E31" s="23" t="s">
        <v>103</v>
      </c>
      <c r="F31" s="25">
        <v>306061</v>
      </c>
      <c r="G31" s="25">
        <v>104149</v>
      </c>
      <c r="H31" s="25">
        <v>0</v>
      </c>
      <c r="I31" s="49">
        <f t="shared" si="4"/>
        <v>201912</v>
      </c>
      <c r="J31" s="49"/>
    </row>
    <row r="32" spans="1:10" ht="72" customHeight="1">
      <c r="A32" s="2"/>
      <c r="B32" s="29"/>
      <c r="C32" s="48" t="s">
        <v>45</v>
      </c>
      <c r="D32" s="48"/>
      <c r="E32" s="15" t="s">
        <v>46</v>
      </c>
      <c r="F32" s="16">
        <v>0</v>
      </c>
      <c r="G32" s="16">
        <f>SUM(G33+G36+G38)</f>
        <v>0</v>
      </c>
      <c r="H32" s="16">
        <f>SUM(H33+H36+H38)</f>
        <v>189600</v>
      </c>
      <c r="I32" s="56">
        <f aca="true" t="shared" si="6" ref="I32:I65">SUM(F32-G32+H32)</f>
        <v>189600</v>
      </c>
      <c r="J32" s="56"/>
    </row>
    <row r="33" spans="1:10" ht="72" customHeight="1">
      <c r="A33" s="2"/>
      <c r="B33" s="33"/>
      <c r="C33" s="62"/>
      <c r="D33" s="62"/>
      <c r="E33" s="17" t="s">
        <v>12</v>
      </c>
      <c r="F33" s="18">
        <v>0</v>
      </c>
      <c r="G33" s="18">
        <f>SUM(G34:G34)</f>
        <v>0</v>
      </c>
      <c r="H33" s="18">
        <f>SUM(H34:H34)</f>
        <v>24600</v>
      </c>
      <c r="I33" s="50">
        <f t="shared" si="6"/>
        <v>24600</v>
      </c>
      <c r="J33" s="50"/>
    </row>
    <row r="34" spans="1:10" ht="49.5" customHeight="1">
      <c r="A34" s="2"/>
      <c r="B34" s="14"/>
      <c r="C34" s="62"/>
      <c r="D34" s="62"/>
      <c r="E34" s="34" t="s">
        <v>47</v>
      </c>
      <c r="F34" s="18">
        <v>0</v>
      </c>
      <c r="G34" s="18">
        <f>SUM(G35:G35)</f>
        <v>0</v>
      </c>
      <c r="H34" s="18">
        <f>SUM(H35:H35)</f>
        <v>24600</v>
      </c>
      <c r="I34" s="50">
        <f t="shared" si="6"/>
        <v>24600</v>
      </c>
      <c r="J34" s="50"/>
    </row>
    <row r="35" spans="1:10" ht="70.5" customHeight="1">
      <c r="A35" s="2"/>
      <c r="B35" s="14"/>
      <c r="C35" s="19"/>
      <c r="D35" s="20"/>
      <c r="E35" s="23" t="s">
        <v>48</v>
      </c>
      <c r="F35" s="22">
        <v>0</v>
      </c>
      <c r="G35" s="22">
        <v>0</v>
      </c>
      <c r="H35" s="22">
        <v>24600</v>
      </c>
      <c r="I35" s="49">
        <f t="shared" si="6"/>
        <v>24600</v>
      </c>
      <c r="J35" s="49"/>
    </row>
    <row r="36" spans="1:10" ht="58.5" customHeight="1">
      <c r="A36" s="2"/>
      <c r="B36" s="14"/>
      <c r="C36" s="19"/>
      <c r="D36" s="20"/>
      <c r="E36" s="17" t="s">
        <v>27</v>
      </c>
      <c r="F36" s="24">
        <v>0</v>
      </c>
      <c r="G36" s="24">
        <f>SUM(G37)</f>
        <v>0</v>
      </c>
      <c r="H36" s="24">
        <f>SUM(H37)</f>
        <v>100000</v>
      </c>
      <c r="I36" s="57">
        <f t="shared" si="6"/>
        <v>100000</v>
      </c>
      <c r="J36" s="58"/>
    </row>
    <row r="37" spans="1:10" ht="99" customHeight="1">
      <c r="A37" s="2"/>
      <c r="B37" s="14"/>
      <c r="C37" s="19"/>
      <c r="D37" s="20"/>
      <c r="E37" s="21" t="s">
        <v>49</v>
      </c>
      <c r="F37" s="22">
        <v>0</v>
      </c>
      <c r="G37" s="22">
        <v>0</v>
      </c>
      <c r="H37" s="22">
        <v>100000</v>
      </c>
      <c r="I37" s="49">
        <f t="shared" si="6"/>
        <v>100000</v>
      </c>
      <c r="J37" s="49"/>
    </row>
    <row r="38" spans="1:10" ht="62.25" customHeight="1">
      <c r="A38" s="2"/>
      <c r="B38" s="14"/>
      <c r="C38" s="19"/>
      <c r="D38" s="20"/>
      <c r="E38" s="17" t="s">
        <v>9</v>
      </c>
      <c r="F38" s="18">
        <v>0</v>
      </c>
      <c r="G38" s="18">
        <f>SUM(G39)</f>
        <v>0</v>
      </c>
      <c r="H38" s="18">
        <f>SUM(H39)</f>
        <v>65000</v>
      </c>
      <c r="I38" s="50">
        <f t="shared" si="6"/>
        <v>65000</v>
      </c>
      <c r="J38" s="50"/>
    </row>
    <row r="39" spans="1:10" ht="62.25" customHeight="1">
      <c r="A39" s="2"/>
      <c r="B39" s="14"/>
      <c r="C39" s="19"/>
      <c r="D39" s="20"/>
      <c r="E39" s="17" t="s">
        <v>25</v>
      </c>
      <c r="F39" s="24">
        <v>0</v>
      </c>
      <c r="G39" s="24">
        <f>SUM(G40)</f>
        <v>0</v>
      </c>
      <c r="H39" s="24">
        <f>SUM(H40)</f>
        <v>65000</v>
      </c>
      <c r="I39" s="50">
        <f t="shared" si="6"/>
        <v>65000</v>
      </c>
      <c r="J39" s="50"/>
    </row>
    <row r="40" spans="1:10" ht="62.25" customHeight="1">
      <c r="A40" s="2"/>
      <c r="B40" s="14"/>
      <c r="C40" s="60"/>
      <c r="D40" s="61"/>
      <c r="E40" s="21" t="s">
        <v>50</v>
      </c>
      <c r="F40" s="25">
        <v>0</v>
      </c>
      <c r="G40" s="25">
        <v>0</v>
      </c>
      <c r="H40" s="25">
        <v>65000</v>
      </c>
      <c r="I40" s="49">
        <f t="shared" si="6"/>
        <v>65000</v>
      </c>
      <c r="J40" s="49"/>
    </row>
    <row r="41" spans="1:10" ht="66.75" customHeight="1">
      <c r="A41" s="2"/>
      <c r="B41" s="10" t="s">
        <v>51</v>
      </c>
      <c r="C41" s="54"/>
      <c r="D41" s="55"/>
      <c r="E41" s="11" t="s">
        <v>52</v>
      </c>
      <c r="F41" s="12">
        <v>6513026</v>
      </c>
      <c r="G41" s="12">
        <f>SUM(G42+G48+G52+G57)</f>
        <v>27000</v>
      </c>
      <c r="H41" s="12">
        <f>SUM(H42+H48+H52+H57)</f>
        <v>307812</v>
      </c>
      <c r="I41" s="68">
        <f t="shared" si="6"/>
        <v>6793838</v>
      </c>
      <c r="J41" s="69"/>
    </row>
    <row r="42" spans="1:10" ht="66.75" customHeight="1">
      <c r="A42" s="2"/>
      <c r="B42" s="33"/>
      <c r="C42" s="48" t="s">
        <v>53</v>
      </c>
      <c r="D42" s="48"/>
      <c r="E42" s="15" t="s">
        <v>97</v>
      </c>
      <c r="F42" s="16">
        <v>16300</v>
      </c>
      <c r="G42" s="16">
        <f aca="true" t="shared" si="7" ref="G42:H44">SUM(G43)</f>
        <v>0</v>
      </c>
      <c r="H42" s="16">
        <f t="shared" si="7"/>
        <v>50000</v>
      </c>
      <c r="I42" s="56">
        <f t="shared" si="6"/>
        <v>66300</v>
      </c>
      <c r="J42" s="56"/>
    </row>
    <row r="43" spans="1:10" ht="66.75" customHeight="1">
      <c r="A43" s="2"/>
      <c r="B43" s="33"/>
      <c r="C43" s="36"/>
      <c r="D43" s="37"/>
      <c r="E43" s="17" t="s">
        <v>9</v>
      </c>
      <c r="F43" s="18">
        <v>0</v>
      </c>
      <c r="G43" s="18">
        <f t="shared" si="7"/>
        <v>0</v>
      </c>
      <c r="H43" s="18">
        <f t="shared" si="7"/>
        <v>50000</v>
      </c>
      <c r="I43" s="57">
        <f t="shared" si="6"/>
        <v>50000</v>
      </c>
      <c r="J43" s="58"/>
    </row>
    <row r="44" spans="1:10" ht="57" customHeight="1">
      <c r="A44" s="2"/>
      <c r="B44" s="33"/>
      <c r="C44" s="38"/>
      <c r="D44" s="39"/>
      <c r="E44" s="17" t="s">
        <v>25</v>
      </c>
      <c r="F44" s="18">
        <v>0</v>
      </c>
      <c r="G44" s="18">
        <f t="shared" si="7"/>
        <v>0</v>
      </c>
      <c r="H44" s="18">
        <f t="shared" si="7"/>
        <v>50000</v>
      </c>
      <c r="I44" s="57">
        <f t="shared" si="6"/>
        <v>50000</v>
      </c>
      <c r="J44" s="58"/>
    </row>
    <row r="45" spans="1:10" ht="83.25" customHeight="1">
      <c r="A45" s="2"/>
      <c r="B45" s="41"/>
      <c r="C45" s="42"/>
      <c r="D45" s="43"/>
      <c r="E45" s="21" t="s">
        <v>100</v>
      </c>
      <c r="F45" s="22">
        <v>0</v>
      </c>
      <c r="G45" s="22">
        <v>0</v>
      </c>
      <c r="H45" s="22">
        <v>50000</v>
      </c>
      <c r="I45" s="46">
        <f t="shared" si="6"/>
        <v>50000</v>
      </c>
      <c r="J45" s="47"/>
    </row>
    <row r="46" spans="1:11" ht="55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0" ht="55.5" customHeight="1">
      <c r="A47" s="2"/>
      <c r="B47" s="3" t="s">
        <v>0</v>
      </c>
      <c r="C47" s="52" t="s">
        <v>1</v>
      </c>
      <c r="D47" s="52"/>
      <c r="E47" s="3" t="s">
        <v>11</v>
      </c>
      <c r="F47" s="3" t="s">
        <v>2</v>
      </c>
      <c r="G47" s="3" t="s">
        <v>7</v>
      </c>
      <c r="H47" s="3" t="s">
        <v>8</v>
      </c>
      <c r="I47" s="52" t="s">
        <v>3</v>
      </c>
      <c r="J47" s="52"/>
    </row>
    <row r="48" spans="1:10" ht="64.5" customHeight="1">
      <c r="A48" s="2"/>
      <c r="B48" s="14"/>
      <c r="C48" s="48" t="s">
        <v>54</v>
      </c>
      <c r="D48" s="48"/>
      <c r="E48" s="15" t="s">
        <v>55</v>
      </c>
      <c r="F48" s="16">
        <v>6351726</v>
      </c>
      <c r="G48" s="16">
        <f aca="true" t="shared" si="8" ref="G48:H50">SUM(G49)</f>
        <v>0</v>
      </c>
      <c r="H48" s="16">
        <f t="shared" si="8"/>
        <v>100000</v>
      </c>
      <c r="I48" s="56">
        <f t="shared" si="6"/>
        <v>6451726</v>
      </c>
      <c r="J48" s="56"/>
    </row>
    <row r="49" spans="1:10" ht="64.5" customHeight="1">
      <c r="A49" s="2"/>
      <c r="B49" s="14"/>
      <c r="C49" s="19"/>
      <c r="D49" s="20"/>
      <c r="E49" s="17" t="s">
        <v>9</v>
      </c>
      <c r="F49" s="18">
        <v>0</v>
      </c>
      <c r="G49" s="18">
        <f t="shared" si="8"/>
        <v>0</v>
      </c>
      <c r="H49" s="18">
        <f t="shared" si="8"/>
        <v>100000</v>
      </c>
      <c r="I49" s="57">
        <f t="shared" si="6"/>
        <v>100000</v>
      </c>
      <c r="J49" s="58"/>
    </row>
    <row r="50" spans="1:10" ht="64.5" customHeight="1">
      <c r="A50" s="2"/>
      <c r="B50" s="14"/>
      <c r="C50" s="19"/>
      <c r="D50" s="20"/>
      <c r="E50" s="17" t="s">
        <v>25</v>
      </c>
      <c r="F50" s="18">
        <v>0</v>
      </c>
      <c r="G50" s="18">
        <f t="shared" si="8"/>
        <v>0</v>
      </c>
      <c r="H50" s="18">
        <f t="shared" si="8"/>
        <v>100000</v>
      </c>
      <c r="I50" s="57">
        <f t="shared" si="6"/>
        <v>100000</v>
      </c>
      <c r="J50" s="58"/>
    </row>
    <row r="51" spans="1:10" ht="114.75" customHeight="1">
      <c r="A51" s="9"/>
      <c r="B51" s="26"/>
      <c r="C51" s="27"/>
      <c r="D51" s="28"/>
      <c r="E51" s="21" t="s">
        <v>56</v>
      </c>
      <c r="F51" s="22">
        <v>0</v>
      </c>
      <c r="G51" s="22">
        <v>0</v>
      </c>
      <c r="H51" s="22">
        <v>100000</v>
      </c>
      <c r="I51" s="46">
        <f t="shared" si="6"/>
        <v>100000</v>
      </c>
      <c r="J51" s="47"/>
    </row>
    <row r="52" spans="1:10" ht="60.75" customHeight="1">
      <c r="A52" s="2"/>
      <c r="B52" s="14"/>
      <c r="C52" s="48" t="s">
        <v>57</v>
      </c>
      <c r="D52" s="48"/>
      <c r="E52" s="15" t="s">
        <v>58</v>
      </c>
      <c r="F52" s="16">
        <v>47500</v>
      </c>
      <c r="G52" s="16">
        <f>SUM(G53)</f>
        <v>0</v>
      </c>
      <c r="H52" s="16">
        <f>SUM(H53)</f>
        <v>157812</v>
      </c>
      <c r="I52" s="56">
        <f t="shared" si="6"/>
        <v>205312</v>
      </c>
      <c r="J52" s="56"/>
    </row>
    <row r="53" spans="1:10" ht="60.75" customHeight="1">
      <c r="A53" s="2"/>
      <c r="B53" s="14"/>
      <c r="C53" s="19"/>
      <c r="D53" s="20"/>
      <c r="E53" s="17" t="s">
        <v>9</v>
      </c>
      <c r="F53" s="18">
        <v>0</v>
      </c>
      <c r="G53" s="18">
        <f>SUM(G54)</f>
        <v>0</v>
      </c>
      <c r="H53" s="18">
        <f>SUM(H54)</f>
        <v>157812</v>
      </c>
      <c r="I53" s="57">
        <f t="shared" si="6"/>
        <v>157812</v>
      </c>
      <c r="J53" s="58"/>
    </row>
    <row r="54" spans="1:10" ht="60.75" customHeight="1">
      <c r="A54" s="2"/>
      <c r="B54" s="14"/>
      <c r="C54" s="19"/>
      <c r="D54" s="20"/>
      <c r="E54" s="17" t="s">
        <v>25</v>
      </c>
      <c r="F54" s="18">
        <v>0</v>
      </c>
      <c r="G54" s="18">
        <f>SUM(G55)</f>
        <v>0</v>
      </c>
      <c r="H54" s="18">
        <f>SUM(H55:H56)</f>
        <v>157812</v>
      </c>
      <c r="I54" s="57">
        <f t="shared" si="6"/>
        <v>157812</v>
      </c>
      <c r="J54" s="58"/>
    </row>
    <row r="55" spans="1:10" ht="105.75" customHeight="1">
      <c r="A55" s="2"/>
      <c r="B55" s="14"/>
      <c r="C55" s="19"/>
      <c r="D55" s="20"/>
      <c r="E55" s="21" t="s">
        <v>104</v>
      </c>
      <c r="F55" s="22">
        <v>0</v>
      </c>
      <c r="G55" s="22">
        <v>0</v>
      </c>
      <c r="H55" s="22">
        <v>130812</v>
      </c>
      <c r="I55" s="46">
        <f t="shared" si="6"/>
        <v>130812</v>
      </c>
      <c r="J55" s="47"/>
    </row>
    <row r="56" spans="1:10" ht="108.75" customHeight="1">
      <c r="A56" s="2"/>
      <c r="B56" s="14"/>
      <c r="C56" s="19"/>
      <c r="D56" s="20"/>
      <c r="E56" s="40" t="s">
        <v>105</v>
      </c>
      <c r="F56" s="25">
        <v>0</v>
      </c>
      <c r="G56" s="25">
        <v>0</v>
      </c>
      <c r="H56" s="25">
        <v>27000</v>
      </c>
      <c r="I56" s="80">
        <f t="shared" si="6"/>
        <v>27000</v>
      </c>
      <c r="J56" s="81"/>
    </row>
    <row r="57" spans="1:10" ht="74.25" customHeight="1">
      <c r="A57" s="2"/>
      <c r="B57" s="14"/>
      <c r="C57" s="48" t="s">
        <v>59</v>
      </c>
      <c r="D57" s="48"/>
      <c r="E57" s="15" t="s">
        <v>60</v>
      </c>
      <c r="F57" s="16">
        <v>27000</v>
      </c>
      <c r="G57" s="16">
        <f aca="true" t="shared" si="9" ref="G57:H59">SUM(G58)</f>
        <v>27000</v>
      </c>
      <c r="H57" s="16">
        <f t="shared" si="9"/>
        <v>0</v>
      </c>
      <c r="I57" s="56">
        <f t="shared" si="6"/>
        <v>0</v>
      </c>
      <c r="J57" s="56"/>
    </row>
    <row r="58" spans="1:10" ht="74.25" customHeight="1">
      <c r="A58" s="2"/>
      <c r="B58" s="14"/>
      <c r="C58" s="19"/>
      <c r="D58" s="20"/>
      <c r="E58" s="17" t="s">
        <v>9</v>
      </c>
      <c r="F58" s="18">
        <v>27000</v>
      </c>
      <c r="G58" s="18">
        <f t="shared" si="9"/>
        <v>27000</v>
      </c>
      <c r="H58" s="18">
        <f t="shared" si="9"/>
        <v>0</v>
      </c>
      <c r="I58" s="57">
        <f t="shared" si="6"/>
        <v>0</v>
      </c>
      <c r="J58" s="58"/>
    </row>
    <row r="59" spans="1:10" ht="74.25" customHeight="1">
      <c r="A59" s="2"/>
      <c r="B59" s="14"/>
      <c r="C59" s="19"/>
      <c r="D59" s="20"/>
      <c r="E59" s="17" t="s">
        <v>25</v>
      </c>
      <c r="F59" s="18">
        <v>27000</v>
      </c>
      <c r="G59" s="18">
        <f t="shared" si="9"/>
        <v>27000</v>
      </c>
      <c r="H59" s="18">
        <f t="shared" si="9"/>
        <v>0</v>
      </c>
      <c r="I59" s="57">
        <f t="shared" si="6"/>
        <v>0</v>
      </c>
      <c r="J59" s="58"/>
    </row>
    <row r="60" spans="1:10" ht="117.75" customHeight="1">
      <c r="A60" s="2"/>
      <c r="B60" s="14"/>
      <c r="C60" s="19"/>
      <c r="D60" s="20"/>
      <c r="E60" s="40" t="s">
        <v>106</v>
      </c>
      <c r="F60" s="25">
        <v>27000</v>
      </c>
      <c r="G60" s="25">
        <v>27000</v>
      </c>
      <c r="H60" s="25">
        <v>0</v>
      </c>
      <c r="I60" s="80">
        <f t="shared" si="6"/>
        <v>0</v>
      </c>
      <c r="J60" s="81"/>
    </row>
    <row r="61" spans="1:10" ht="74.25" customHeight="1">
      <c r="A61" s="2"/>
      <c r="B61" s="10" t="s">
        <v>61</v>
      </c>
      <c r="C61" s="54"/>
      <c r="D61" s="55"/>
      <c r="E61" s="11" t="s">
        <v>62</v>
      </c>
      <c r="F61" s="12">
        <v>50702604</v>
      </c>
      <c r="G61" s="12">
        <f>SUM(G62+G72+G77)</f>
        <v>0</v>
      </c>
      <c r="H61" s="12">
        <f>SUM(H62+H72+H77)</f>
        <v>841596</v>
      </c>
      <c r="I61" s="68">
        <f t="shared" si="6"/>
        <v>51544200</v>
      </c>
      <c r="J61" s="69"/>
    </row>
    <row r="62" spans="1:10" ht="74.25" customHeight="1">
      <c r="A62" s="2"/>
      <c r="B62" s="33"/>
      <c r="C62" s="48" t="s">
        <v>63</v>
      </c>
      <c r="D62" s="48"/>
      <c r="E62" s="15" t="s">
        <v>64</v>
      </c>
      <c r="F62" s="16">
        <v>8115215</v>
      </c>
      <c r="G62" s="16">
        <f>SUM(G63)</f>
        <v>0</v>
      </c>
      <c r="H62" s="16">
        <f>SUM(H63+H66)</f>
        <v>525911</v>
      </c>
      <c r="I62" s="56">
        <f t="shared" si="6"/>
        <v>8641126</v>
      </c>
      <c r="J62" s="56"/>
    </row>
    <row r="63" spans="1:10" ht="74.25" customHeight="1">
      <c r="A63" s="2"/>
      <c r="B63" s="33"/>
      <c r="C63" s="36"/>
      <c r="D63" s="37"/>
      <c r="E63" s="17" t="s">
        <v>12</v>
      </c>
      <c r="F63" s="18">
        <v>5870715</v>
      </c>
      <c r="G63" s="18">
        <f>SUM(G64)</f>
        <v>0</v>
      </c>
      <c r="H63" s="18">
        <f>SUM(H64)</f>
        <v>24911</v>
      </c>
      <c r="I63" s="57">
        <f t="shared" si="6"/>
        <v>5895626</v>
      </c>
      <c r="J63" s="58"/>
    </row>
    <row r="64" spans="1:10" ht="74.25" customHeight="1">
      <c r="A64" s="2"/>
      <c r="B64" s="33"/>
      <c r="C64" s="38"/>
      <c r="D64" s="39"/>
      <c r="E64" s="34" t="s">
        <v>65</v>
      </c>
      <c r="F64" s="18">
        <v>348890</v>
      </c>
      <c r="G64" s="18">
        <f>SUM(G65)</f>
        <v>0</v>
      </c>
      <c r="H64" s="18">
        <f>SUM(H65)</f>
        <v>24911</v>
      </c>
      <c r="I64" s="57">
        <f t="shared" si="6"/>
        <v>373801</v>
      </c>
      <c r="J64" s="58"/>
    </row>
    <row r="65" spans="1:10" ht="64.5" customHeight="1">
      <c r="A65" s="2"/>
      <c r="B65" s="33"/>
      <c r="C65" s="38"/>
      <c r="D65" s="39"/>
      <c r="E65" s="21" t="s">
        <v>66</v>
      </c>
      <c r="F65" s="22">
        <v>348890</v>
      </c>
      <c r="G65" s="22">
        <v>0</v>
      </c>
      <c r="H65" s="22">
        <v>24911</v>
      </c>
      <c r="I65" s="46">
        <f t="shared" si="6"/>
        <v>373801</v>
      </c>
      <c r="J65" s="47"/>
    </row>
    <row r="66" spans="1:10" ht="63" customHeight="1">
      <c r="A66" s="2"/>
      <c r="B66" s="14"/>
      <c r="C66" s="19"/>
      <c r="D66" s="20"/>
      <c r="E66" s="17" t="s">
        <v>9</v>
      </c>
      <c r="F66" s="18">
        <v>2244500</v>
      </c>
      <c r="G66" s="18">
        <f>SUM(G67)</f>
        <v>0</v>
      </c>
      <c r="H66" s="18">
        <f>SUM(H67)</f>
        <v>501000</v>
      </c>
      <c r="I66" s="57">
        <f aca="true" t="shared" si="10" ref="I66:I101">SUM(F66-G66+H66)</f>
        <v>2745500</v>
      </c>
      <c r="J66" s="58"/>
    </row>
    <row r="67" spans="1:10" ht="68.25" customHeight="1">
      <c r="A67" s="2"/>
      <c r="B67" s="14"/>
      <c r="C67" s="19"/>
      <c r="D67" s="20"/>
      <c r="E67" s="17" t="s">
        <v>25</v>
      </c>
      <c r="F67" s="18">
        <v>2244500</v>
      </c>
      <c r="G67" s="18">
        <f>SUM(G68)</f>
        <v>0</v>
      </c>
      <c r="H67" s="18">
        <f>SUM(H68:H69)</f>
        <v>501000</v>
      </c>
      <c r="I67" s="57">
        <f t="shared" si="10"/>
        <v>2745500</v>
      </c>
      <c r="J67" s="58"/>
    </row>
    <row r="68" spans="1:10" ht="66.75" customHeight="1">
      <c r="A68" s="2"/>
      <c r="B68" s="14"/>
      <c r="C68" s="19"/>
      <c r="D68" s="20"/>
      <c r="E68" s="21" t="s">
        <v>67</v>
      </c>
      <c r="F68" s="22">
        <v>0</v>
      </c>
      <c r="G68" s="22">
        <v>0</v>
      </c>
      <c r="H68" s="22">
        <v>500000</v>
      </c>
      <c r="I68" s="46">
        <f t="shared" si="10"/>
        <v>500000</v>
      </c>
      <c r="J68" s="47"/>
    </row>
    <row r="69" spans="1:10" ht="64.5" customHeight="1">
      <c r="A69" s="2"/>
      <c r="B69" s="14"/>
      <c r="C69" s="19"/>
      <c r="D69" s="20"/>
      <c r="E69" s="40" t="s">
        <v>98</v>
      </c>
      <c r="F69" s="25">
        <v>4500</v>
      </c>
      <c r="G69" s="25">
        <v>0</v>
      </c>
      <c r="H69" s="25">
        <v>1000</v>
      </c>
      <c r="I69" s="80">
        <f t="shared" si="10"/>
        <v>5500</v>
      </c>
      <c r="J69" s="81"/>
    </row>
    <row r="70" spans="1:10" ht="64.5" customHeight="1">
      <c r="A70" s="2"/>
      <c r="B70" s="71"/>
      <c r="C70" s="71"/>
      <c r="D70" s="71"/>
      <c r="E70" s="71"/>
      <c r="F70" s="71"/>
      <c r="G70" s="71"/>
      <c r="H70" s="71"/>
      <c r="I70" s="71"/>
      <c r="J70" s="71"/>
    </row>
    <row r="71" spans="1:10" ht="64.5" customHeight="1">
      <c r="A71" s="2"/>
      <c r="B71" s="3" t="s">
        <v>0</v>
      </c>
      <c r="C71" s="52" t="s">
        <v>1</v>
      </c>
      <c r="D71" s="52"/>
      <c r="E71" s="3" t="s">
        <v>11</v>
      </c>
      <c r="F71" s="3" t="s">
        <v>2</v>
      </c>
      <c r="G71" s="3" t="s">
        <v>7</v>
      </c>
      <c r="H71" s="3" t="s">
        <v>8</v>
      </c>
      <c r="I71" s="52" t="s">
        <v>3</v>
      </c>
      <c r="J71" s="52"/>
    </row>
    <row r="72" spans="1:10" ht="63" customHeight="1">
      <c r="A72" s="2"/>
      <c r="B72" s="14"/>
      <c r="C72" s="48" t="s">
        <v>68</v>
      </c>
      <c r="D72" s="48"/>
      <c r="E72" s="15" t="s">
        <v>69</v>
      </c>
      <c r="F72" s="16">
        <v>19189712</v>
      </c>
      <c r="G72" s="16">
        <f>SUM(G73)</f>
        <v>0</v>
      </c>
      <c r="H72" s="16">
        <f>SUM(H73)</f>
        <v>280000</v>
      </c>
      <c r="I72" s="56">
        <f t="shared" si="10"/>
        <v>19469712</v>
      </c>
      <c r="J72" s="56"/>
    </row>
    <row r="73" spans="1:10" ht="60.75" customHeight="1">
      <c r="A73" s="2"/>
      <c r="B73" s="14"/>
      <c r="C73" s="36"/>
      <c r="D73" s="37"/>
      <c r="E73" s="17" t="s">
        <v>12</v>
      </c>
      <c r="F73" s="18">
        <v>18687102</v>
      </c>
      <c r="G73" s="18">
        <f>SUM(G74)</f>
        <v>0</v>
      </c>
      <c r="H73" s="18">
        <f>SUM(H74)</f>
        <v>280000</v>
      </c>
      <c r="I73" s="57">
        <f t="shared" si="10"/>
        <v>18967102</v>
      </c>
      <c r="J73" s="58"/>
    </row>
    <row r="74" spans="1:10" ht="60.75" customHeight="1">
      <c r="A74" s="2"/>
      <c r="B74" s="14"/>
      <c r="C74" s="19"/>
      <c r="D74" s="20"/>
      <c r="E74" s="17" t="s">
        <v>27</v>
      </c>
      <c r="F74" s="24">
        <v>2813658</v>
      </c>
      <c r="G74" s="24">
        <f>SUM(G75:G76)</f>
        <v>0</v>
      </c>
      <c r="H74" s="24">
        <f>SUM(H75:H76)</f>
        <v>280000</v>
      </c>
      <c r="I74" s="57">
        <f t="shared" si="10"/>
        <v>3093658</v>
      </c>
      <c r="J74" s="58"/>
    </row>
    <row r="75" spans="1:10" ht="102.75" customHeight="1">
      <c r="A75" s="2"/>
      <c r="B75" s="14"/>
      <c r="C75" s="19"/>
      <c r="D75" s="20"/>
      <c r="E75" s="21" t="s">
        <v>107</v>
      </c>
      <c r="F75" s="22">
        <v>60542</v>
      </c>
      <c r="G75" s="22">
        <v>0</v>
      </c>
      <c r="H75" s="22">
        <v>80000</v>
      </c>
      <c r="I75" s="46">
        <f t="shared" si="10"/>
        <v>140542</v>
      </c>
      <c r="J75" s="47"/>
    </row>
    <row r="76" spans="1:10" ht="57" customHeight="1">
      <c r="A76" s="2"/>
      <c r="B76" s="14"/>
      <c r="C76" s="19"/>
      <c r="D76" s="20"/>
      <c r="E76" s="21" t="s">
        <v>108</v>
      </c>
      <c r="F76" s="22">
        <v>464190</v>
      </c>
      <c r="G76" s="22">
        <v>0</v>
      </c>
      <c r="H76" s="22">
        <v>200000</v>
      </c>
      <c r="I76" s="46">
        <f t="shared" si="10"/>
        <v>664190</v>
      </c>
      <c r="J76" s="47"/>
    </row>
    <row r="77" spans="1:10" ht="60" customHeight="1">
      <c r="A77" s="2"/>
      <c r="B77" s="14"/>
      <c r="C77" s="48" t="s">
        <v>70</v>
      </c>
      <c r="D77" s="48"/>
      <c r="E77" s="15" t="s">
        <v>71</v>
      </c>
      <c r="F77" s="16">
        <v>1293808</v>
      </c>
      <c r="G77" s="16">
        <f aca="true" t="shared" si="11" ref="G77:H79">SUM(G78)</f>
        <v>0</v>
      </c>
      <c r="H77" s="16">
        <f t="shared" si="11"/>
        <v>35685</v>
      </c>
      <c r="I77" s="56">
        <f t="shared" si="10"/>
        <v>1329493</v>
      </c>
      <c r="J77" s="56"/>
    </row>
    <row r="78" spans="1:10" ht="60.75" customHeight="1">
      <c r="A78" s="2"/>
      <c r="B78" s="14"/>
      <c r="C78" s="36"/>
      <c r="D78" s="37"/>
      <c r="E78" s="17" t="s">
        <v>12</v>
      </c>
      <c r="F78" s="18">
        <v>1293808</v>
      </c>
      <c r="G78" s="18">
        <f t="shared" si="11"/>
        <v>0</v>
      </c>
      <c r="H78" s="18">
        <f t="shared" si="11"/>
        <v>35685</v>
      </c>
      <c r="I78" s="57">
        <f t="shared" si="10"/>
        <v>1329493</v>
      </c>
      <c r="J78" s="58"/>
    </row>
    <row r="79" spans="1:10" ht="60.75" customHeight="1">
      <c r="A79" s="2"/>
      <c r="B79" s="14"/>
      <c r="C79" s="19"/>
      <c r="D79" s="20"/>
      <c r="E79" s="34" t="s">
        <v>65</v>
      </c>
      <c r="F79" s="18">
        <v>103614</v>
      </c>
      <c r="G79" s="18">
        <f t="shared" si="11"/>
        <v>0</v>
      </c>
      <c r="H79" s="18">
        <f t="shared" si="11"/>
        <v>35685</v>
      </c>
      <c r="I79" s="57">
        <f t="shared" si="10"/>
        <v>139299</v>
      </c>
      <c r="J79" s="58"/>
    </row>
    <row r="80" spans="1:10" ht="91.5" customHeight="1">
      <c r="A80" s="2"/>
      <c r="B80" s="14"/>
      <c r="C80" s="19"/>
      <c r="D80" s="20"/>
      <c r="E80" s="40" t="s">
        <v>99</v>
      </c>
      <c r="F80" s="25">
        <v>103614</v>
      </c>
      <c r="G80" s="25">
        <v>0</v>
      </c>
      <c r="H80" s="25">
        <v>35685</v>
      </c>
      <c r="I80" s="80">
        <f t="shared" si="10"/>
        <v>139299</v>
      </c>
      <c r="J80" s="81"/>
    </row>
    <row r="81" spans="1:10" ht="74.25" customHeight="1">
      <c r="A81" s="2"/>
      <c r="B81" s="10" t="s">
        <v>72</v>
      </c>
      <c r="C81" s="54"/>
      <c r="D81" s="55"/>
      <c r="E81" s="11" t="s">
        <v>73</v>
      </c>
      <c r="F81" s="12">
        <v>9528900</v>
      </c>
      <c r="G81" s="12">
        <f>SUM(G82+G89)</f>
        <v>0</v>
      </c>
      <c r="H81" s="12">
        <f>SUM(H82+H89)</f>
        <v>1823000</v>
      </c>
      <c r="I81" s="68">
        <f t="shared" si="10"/>
        <v>11351900</v>
      </c>
      <c r="J81" s="69"/>
    </row>
    <row r="82" spans="1:10" ht="66" customHeight="1">
      <c r="A82" s="2"/>
      <c r="B82" s="29"/>
      <c r="C82" s="48" t="s">
        <v>74</v>
      </c>
      <c r="D82" s="48"/>
      <c r="E82" s="15" t="s">
        <v>75</v>
      </c>
      <c r="F82" s="16">
        <v>2650000</v>
      </c>
      <c r="G82" s="16">
        <f>SUM(G83)</f>
        <v>0</v>
      </c>
      <c r="H82" s="16">
        <f>SUM(H83)</f>
        <v>1800000</v>
      </c>
      <c r="I82" s="56">
        <f t="shared" si="10"/>
        <v>4450000</v>
      </c>
      <c r="J82" s="56"/>
    </row>
    <row r="83" spans="1:10" ht="64.5" customHeight="1">
      <c r="A83" s="2"/>
      <c r="B83" s="33"/>
      <c r="C83" s="82"/>
      <c r="D83" s="83"/>
      <c r="E83" s="17" t="s">
        <v>9</v>
      </c>
      <c r="F83" s="18">
        <v>2600000</v>
      </c>
      <c r="G83" s="18">
        <f>SUM(G85)</f>
        <v>0</v>
      </c>
      <c r="H83" s="18">
        <f>SUM(H85)</f>
        <v>1800000</v>
      </c>
      <c r="I83" s="57">
        <f t="shared" si="10"/>
        <v>4400000</v>
      </c>
      <c r="J83" s="58"/>
    </row>
    <row r="84" spans="1:10" ht="64.5" customHeight="1">
      <c r="A84" s="2"/>
      <c r="B84" s="33"/>
      <c r="C84" s="84"/>
      <c r="D84" s="85"/>
      <c r="E84" s="17" t="s">
        <v>25</v>
      </c>
      <c r="F84" s="18">
        <v>2600000</v>
      </c>
      <c r="G84" s="18">
        <f>SUM(G85)</f>
        <v>0</v>
      </c>
      <c r="H84" s="18">
        <f>SUM(H85)</f>
        <v>1800000</v>
      </c>
      <c r="I84" s="57">
        <f t="shared" si="10"/>
        <v>4400000</v>
      </c>
      <c r="J84" s="58"/>
    </row>
    <row r="85" spans="1:10" ht="99" customHeight="1">
      <c r="A85" s="2"/>
      <c r="B85" s="33"/>
      <c r="C85" s="86"/>
      <c r="D85" s="87"/>
      <c r="E85" s="21" t="s">
        <v>76</v>
      </c>
      <c r="F85" s="22">
        <v>2600000</v>
      </c>
      <c r="G85" s="22">
        <v>0</v>
      </c>
      <c r="H85" s="22">
        <v>1800000</v>
      </c>
      <c r="I85" s="46">
        <f t="shared" si="10"/>
        <v>4400000</v>
      </c>
      <c r="J85" s="47"/>
    </row>
    <row r="86" spans="1:10" ht="74.25" customHeight="1">
      <c r="A86" s="2"/>
      <c r="B86" s="33"/>
      <c r="C86" s="48" t="s">
        <v>77</v>
      </c>
      <c r="D86" s="48"/>
      <c r="E86" s="15" t="s">
        <v>78</v>
      </c>
      <c r="F86" s="16">
        <v>274000</v>
      </c>
      <c r="G86" s="16">
        <f aca="true" t="shared" si="12" ref="G86:H88">SUM(G87)</f>
        <v>0</v>
      </c>
      <c r="H86" s="16">
        <f t="shared" si="12"/>
        <v>23000</v>
      </c>
      <c r="I86" s="56">
        <f t="shared" si="10"/>
        <v>297000</v>
      </c>
      <c r="J86" s="56"/>
    </row>
    <row r="87" spans="1:10" ht="66.75" customHeight="1">
      <c r="A87" s="2"/>
      <c r="B87" s="33"/>
      <c r="C87" s="36"/>
      <c r="D87" s="37"/>
      <c r="E87" s="17" t="s">
        <v>12</v>
      </c>
      <c r="F87" s="18">
        <v>274000</v>
      </c>
      <c r="G87" s="18">
        <f t="shared" si="12"/>
        <v>0</v>
      </c>
      <c r="H87" s="18">
        <f t="shared" si="12"/>
        <v>23000</v>
      </c>
      <c r="I87" s="57">
        <f t="shared" si="10"/>
        <v>297000</v>
      </c>
      <c r="J87" s="58"/>
    </row>
    <row r="88" spans="1:10" ht="66.75" customHeight="1">
      <c r="A88" s="2"/>
      <c r="B88" s="33"/>
      <c r="C88" s="19"/>
      <c r="D88" s="20"/>
      <c r="E88" s="34" t="s">
        <v>65</v>
      </c>
      <c r="F88" s="18">
        <v>244000</v>
      </c>
      <c r="G88" s="18">
        <f t="shared" si="12"/>
        <v>0</v>
      </c>
      <c r="H88" s="18">
        <f t="shared" si="12"/>
        <v>23000</v>
      </c>
      <c r="I88" s="57">
        <f t="shared" si="10"/>
        <v>267000</v>
      </c>
      <c r="J88" s="58"/>
    </row>
    <row r="89" spans="1:10" ht="86.25" customHeight="1">
      <c r="A89" s="2"/>
      <c r="B89" s="41"/>
      <c r="C89" s="19"/>
      <c r="D89" s="20"/>
      <c r="E89" s="40" t="s">
        <v>110</v>
      </c>
      <c r="F89" s="25">
        <v>130000</v>
      </c>
      <c r="G89" s="25">
        <v>0</v>
      </c>
      <c r="H89" s="25">
        <v>23000</v>
      </c>
      <c r="I89" s="80">
        <f t="shared" si="10"/>
        <v>153000</v>
      </c>
      <c r="J89" s="81"/>
    </row>
    <row r="90" spans="1:10" ht="60.75" customHeight="1">
      <c r="A90" s="2"/>
      <c r="B90" s="10" t="s">
        <v>4</v>
      </c>
      <c r="C90" s="54"/>
      <c r="D90" s="55"/>
      <c r="E90" s="11" t="s">
        <v>5</v>
      </c>
      <c r="F90" s="12">
        <v>23289767</v>
      </c>
      <c r="G90" s="12">
        <f>SUM(G91+G97)</f>
        <v>23000</v>
      </c>
      <c r="H90" s="12">
        <f>SUM(H91+H97)</f>
        <v>45692</v>
      </c>
      <c r="I90" s="68">
        <f t="shared" si="10"/>
        <v>23312459</v>
      </c>
      <c r="J90" s="69"/>
    </row>
    <row r="91" spans="1:10" ht="60.75" customHeight="1">
      <c r="A91" s="2"/>
      <c r="B91" s="33"/>
      <c r="C91" s="48" t="s">
        <v>13</v>
      </c>
      <c r="D91" s="48"/>
      <c r="E91" s="15" t="s">
        <v>14</v>
      </c>
      <c r="F91" s="16">
        <v>3699444</v>
      </c>
      <c r="G91" s="16">
        <f>SUM(G92)</f>
        <v>0</v>
      </c>
      <c r="H91" s="16">
        <f>SUM(H92)</f>
        <v>1000</v>
      </c>
      <c r="I91" s="56">
        <f t="shared" si="10"/>
        <v>3700444</v>
      </c>
      <c r="J91" s="56"/>
    </row>
    <row r="92" spans="1:10" ht="64.5" customHeight="1">
      <c r="A92" s="2"/>
      <c r="B92" s="33"/>
      <c r="C92" s="36"/>
      <c r="D92" s="37"/>
      <c r="E92" s="17" t="s">
        <v>12</v>
      </c>
      <c r="F92" s="18">
        <v>3599444</v>
      </c>
      <c r="G92" s="18">
        <f>SUM(G93)</f>
        <v>0</v>
      </c>
      <c r="H92" s="18">
        <f>SUM(H93)</f>
        <v>1000</v>
      </c>
      <c r="I92" s="57">
        <f t="shared" si="10"/>
        <v>3600444</v>
      </c>
      <c r="J92" s="58"/>
    </row>
    <row r="93" spans="1:10" ht="64.5" customHeight="1">
      <c r="A93" s="2"/>
      <c r="B93" s="33"/>
      <c r="C93" s="38"/>
      <c r="D93" s="39"/>
      <c r="E93" s="17" t="s">
        <v>27</v>
      </c>
      <c r="F93" s="18">
        <v>906104</v>
      </c>
      <c r="G93" s="18">
        <f>SUM(G94:G94)</f>
        <v>0</v>
      </c>
      <c r="H93" s="18">
        <f>SUM(H94:H94)</f>
        <v>1000</v>
      </c>
      <c r="I93" s="57">
        <f t="shared" si="10"/>
        <v>907104</v>
      </c>
      <c r="J93" s="58"/>
    </row>
    <row r="94" spans="1:10" ht="64.5" customHeight="1">
      <c r="A94" s="2"/>
      <c r="B94" s="41"/>
      <c r="C94" s="42"/>
      <c r="D94" s="43"/>
      <c r="E94" s="21" t="s">
        <v>109</v>
      </c>
      <c r="F94" s="22">
        <v>70684</v>
      </c>
      <c r="G94" s="22">
        <v>0</v>
      </c>
      <c r="H94" s="22">
        <v>1000</v>
      </c>
      <c r="I94" s="46">
        <f t="shared" si="10"/>
        <v>71684</v>
      </c>
      <c r="J94" s="47"/>
    </row>
    <row r="95" spans="1:11" ht="64.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</row>
    <row r="96" spans="1:10" ht="64.5" customHeight="1">
      <c r="A96" s="2"/>
      <c r="B96" s="3" t="s">
        <v>0</v>
      </c>
      <c r="C96" s="52" t="s">
        <v>1</v>
      </c>
      <c r="D96" s="52"/>
      <c r="E96" s="3" t="s">
        <v>11</v>
      </c>
      <c r="F96" s="3" t="s">
        <v>2</v>
      </c>
      <c r="G96" s="3" t="s">
        <v>7</v>
      </c>
      <c r="H96" s="3" t="s">
        <v>8</v>
      </c>
      <c r="I96" s="52" t="s">
        <v>3</v>
      </c>
      <c r="J96" s="52"/>
    </row>
    <row r="97" spans="1:10" ht="63" customHeight="1">
      <c r="A97" s="2"/>
      <c r="B97" s="33"/>
      <c r="C97" s="48" t="s">
        <v>79</v>
      </c>
      <c r="D97" s="48"/>
      <c r="E97" s="15" t="s">
        <v>80</v>
      </c>
      <c r="F97" s="16">
        <v>341000</v>
      </c>
      <c r="G97" s="16">
        <f>SUM(G98+G102)</f>
        <v>23000</v>
      </c>
      <c r="H97" s="16">
        <f>SUM(H98+H102)</f>
        <v>44692</v>
      </c>
      <c r="I97" s="56">
        <f t="shared" si="10"/>
        <v>362692</v>
      </c>
      <c r="J97" s="56"/>
    </row>
    <row r="98" spans="1:10" ht="63" customHeight="1">
      <c r="A98" s="2"/>
      <c r="B98" s="33"/>
      <c r="C98" s="38"/>
      <c r="D98" s="39"/>
      <c r="E98" s="17" t="s">
        <v>12</v>
      </c>
      <c r="F98" s="18">
        <v>341000</v>
      </c>
      <c r="G98" s="18">
        <f>SUM(G99)</f>
        <v>23000</v>
      </c>
      <c r="H98" s="18">
        <f>SUM(H99)</f>
        <v>8000</v>
      </c>
      <c r="I98" s="57">
        <f t="shared" si="10"/>
        <v>326000</v>
      </c>
      <c r="J98" s="58"/>
    </row>
    <row r="99" spans="1:10" ht="63" customHeight="1">
      <c r="A99" s="2"/>
      <c r="B99" s="33"/>
      <c r="C99" s="38"/>
      <c r="D99" s="39"/>
      <c r="E99" s="34" t="s">
        <v>65</v>
      </c>
      <c r="F99" s="18">
        <v>311000</v>
      </c>
      <c r="G99" s="18">
        <f>SUM(G100:G101)</f>
        <v>23000</v>
      </c>
      <c r="H99" s="18">
        <f>SUM(H100:H101)</f>
        <v>8000</v>
      </c>
      <c r="I99" s="57">
        <f t="shared" si="10"/>
        <v>296000</v>
      </c>
      <c r="J99" s="58"/>
    </row>
    <row r="100" spans="1:10" ht="134.25" customHeight="1">
      <c r="A100" s="2"/>
      <c r="B100" s="33"/>
      <c r="C100" s="38"/>
      <c r="D100" s="39"/>
      <c r="E100" s="21" t="s">
        <v>81</v>
      </c>
      <c r="F100" s="22">
        <v>18000</v>
      </c>
      <c r="G100" s="22">
        <v>0</v>
      </c>
      <c r="H100" s="22">
        <v>8000</v>
      </c>
      <c r="I100" s="46">
        <f t="shared" si="10"/>
        <v>26000</v>
      </c>
      <c r="J100" s="47"/>
    </row>
    <row r="101" spans="1:10" ht="89.25" customHeight="1">
      <c r="A101" s="2"/>
      <c r="B101" s="33"/>
      <c r="C101" s="38"/>
      <c r="D101" s="39"/>
      <c r="E101" s="21" t="s">
        <v>82</v>
      </c>
      <c r="F101" s="22">
        <v>23000</v>
      </c>
      <c r="G101" s="22">
        <v>23000</v>
      </c>
      <c r="H101" s="22">
        <v>0</v>
      </c>
      <c r="I101" s="46">
        <f t="shared" si="10"/>
        <v>0</v>
      </c>
      <c r="J101" s="47"/>
    </row>
    <row r="102" spans="1:10" ht="91.5" customHeight="1">
      <c r="A102" s="2"/>
      <c r="B102" s="33"/>
      <c r="C102" s="38"/>
      <c r="D102" s="39"/>
      <c r="E102" s="17" t="s">
        <v>83</v>
      </c>
      <c r="F102" s="18">
        <v>0</v>
      </c>
      <c r="G102" s="18">
        <f>SUM(G103:G105)</f>
        <v>0</v>
      </c>
      <c r="H102" s="18">
        <f>SUM(H103:H105)</f>
        <v>36692</v>
      </c>
      <c r="I102" s="57">
        <f aca="true" t="shared" si="13" ref="I102:I115">SUM(F102-G102+H102)</f>
        <v>36692</v>
      </c>
      <c r="J102" s="58"/>
    </row>
    <row r="103" spans="1:10" ht="63" customHeight="1">
      <c r="A103" s="2"/>
      <c r="B103" s="33"/>
      <c r="C103" s="38"/>
      <c r="D103" s="39"/>
      <c r="E103" s="21" t="s">
        <v>84</v>
      </c>
      <c r="F103" s="22">
        <v>0</v>
      </c>
      <c r="G103" s="22">
        <v>0</v>
      </c>
      <c r="H103" s="22">
        <v>7654</v>
      </c>
      <c r="I103" s="46">
        <f t="shared" si="13"/>
        <v>7654</v>
      </c>
      <c r="J103" s="47"/>
    </row>
    <row r="104" spans="1:10" ht="51.75" customHeight="1">
      <c r="A104" s="2"/>
      <c r="B104" s="33"/>
      <c r="C104" s="38"/>
      <c r="D104" s="39"/>
      <c r="E104" s="21" t="s">
        <v>85</v>
      </c>
      <c r="F104" s="22">
        <v>0</v>
      </c>
      <c r="G104" s="22">
        <v>0</v>
      </c>
      <c r="H104" s="22">
        <v>28705</v>
      </c>
      <c r="I104" s="46">
        <f t="shared" si="13"/>
        <v>28705</v>
      </c>
      <c r="J104" s="47"/>
    </row>
    <row r="105" spans="1:10" ht="48.75" customHeight="1">
      <c r="A105" s="2"/>
      <c r="B105" s="33"/>
      <c r="C105" s="38"/>
      <c r="D105" s="39"/>
      <c r="E105" s="21" t="s">
        <v>86</v>
      </c>
      <c r="F105" s="22">
        <v>0</v>
      </c>
      <c r="G105" s="22">
        <v>0</v>
      </c>
      <c r="H105" s="22">
        <v>333</v>
      </c>
      <c r="I105" s="46">
        <f t="shared" si="13"/>
        <v>333</v>
      </c>
      <c r="J105" s="47"/>
    </row>
    <row r="106" spans="1:10" ht="57.75" customHeight="1">
      <c r="A106" s="2"/>
      <c r="B106" s="10" t="s">
        <v>19</v>
      </c>
      <c r="C106" s="54"/>
      <c r="D106" s="55"/>
      <c r="E106" s="11" t="s">
        <v>20</v>
      </c>
      <c r="F106" s="12">
        <v>13927260</v>
      </c>
      <c r="G106" s="12">
        <f>SUM(G107+G116)</f>
        <v>0</v>
      </c>
      <c r="H106" s="12">
        <f>SUM(H107+H116)</f>
        <v>742382</v>
      </c>
      <c r="I106" s="68">
        <f t="shared" si="13"/>
        <v>14669642</v>
      </c>
      <c r="J106" s="69"/>
    </row>
    <row r="107" spans="1:10" ht="94.5" customHeight="1">
      <c r="A107" s="2"/>
      <c r="B107" s="33"/>
      <c r="C107" s="48" t="s">
        <v>87</v>
      </c>
      <c r="D107" s="48"/>
      <c r="E107" s="15" t="s">
        <v>88</v>
      </c>
      <c r="F107" s="16">
        <v>3735588</v>
      </c>
      <c r="G107" s="16">
        <f>SUM(G108)</f>
        <v>0</v>
      </c>
      <c r="H107" s="16">
        <f>SUM(H108)</f>
        <v>213394</v>
      </c>
      <c r="I107" s="56">
        <f t="shared" si="13"/>
        <v>3948982</v>
      </c>
      <c r="J107" s="56"/>
    </row>
    <row r="108" spans="1:10" ht="72" customHeight="1">
      <c r="A108" s="2"/>
      <c r="B108" s="33"/>
      <c r="C108" s="36"/>
      <c r="D108" s="37"/>
      <c r="E108" s="17" t="s">
        <v>12</v>
      </c>
      <c r="F108" s="18">
        <v>3695588</v>
      </c>
      <c r="G108" s="18">
        <f>SUM(G109+G112)</f>
        <v>0</v>
      </c>
      <c r="H108" s="18">
        <f>SUM(H109+H112)</f>
        <v>213394</v>
      </c>
      <c r="I108" s="57">
        <f t="shared" si="13"/>
        <v>3908982</v>
      </c>
      <c r="J108" s="58"/>
    </row>
    <row r="109" spans="1:10" ht="50.25" customHeight="1">
      <c r="A109" s="2"/>
      <c r="B109" s="33"/>
      <c r="C109" s="38"/>
      <c r="D109" s="39"/>
      <c r="E109" s="34" t="s">
        <v>28</v>
      </c>
      <c r="F109" s="18">
        <v>0</v>
      </c>
      <c r="G109" s="18">
        <f>SUM(G110:G111)</f>
        <v>0</v>
      </c>
      <c r="H109" s="18">
        <f>SUM(H110:H111)</f>
        <v>142024</v>
      </c>
      <c r="I109" s="57">
        <f t="shared" si="13"/>
        <v>142024</v>
      </c>
      <c r="J109" s="58"/>
    </row>
    <row r="110" spans="1:10" ht="107.25" customHeight="1">
      <c r="A110" s="2"/>
      <c r="B110" s="33"/>
      <c r="C110" s="38"/>
      <c r="D110" s="39"/>
      <c r="E110" s="21" t="s">
        <v>89</v>
      </c>
      <c r="F110" s="22">
        <v>0</v>
      </c>
      <c r="G110" s="22">
        <v>0</v>
      </c>
      <c r="H110" s="22">
        <v>71012</v>
      </c>
      <c r="I110" s="46">
        <f t="shared" si="13"/>
        <v>71012</v>
      </c>
      <c r="J110" s="47"/>
    </row>
    <row r="111" spans="1:10" ht="106.5" customHeight="1">
      <c r="A111" s="2"/>
      <c r="B111" s="33"/>
      <c r="C111" s="38"/>
      <c r="D111" s="39"/>
      <c r="E111" s="21" t="s">
        <v>90</v>
      </c>
      <c r="F111" s="22">
        <v>0</v>
      </c>
      <c r="G111" s="22">
        <v>0</v>
      </c>
      <c r="H111" s="22">
        <v>71012</v>
      </c>
      <c r="I111" s="46">
        <f t="shared" si="13"/>
        <v>71012</v>
      </c>
      <c r="J111" s="47"/>
    </row>
    <row r="112" spans="1:10" ht="78.75" customHeight="1">
      <c r="A112" s="2"/>
      <c r="B112" s="33"/>
      <c r="C112" s="38"/>
      <c r="D112" s="39"/>
      <c r="E112" s="17" t="s">
        <v>27</v>
      </c>
      <c r="F112" s="18">
        <v>437669</v>
      </c>
      <c r="G112" s="18">
        <f>SUM(G113:G115)</f>
        <v>0</v>
      </c>
      <c r="H112" s="18">
        <f>SUM(H113:H115)</f>
        <v>71370</v>
      </c>
      <c r="I112" s="57">
        <f t="shared" si="13"/>
        <v>509039</v>
      </c>
      <c r="J112" s="58"/>
    </row>
    <row r="113" spans="1:10" ht="99.75" customHeight="1">
      <c r="A113" s="2"/>
      <c r="B113" s="33"/>
      <c r="C113" s="38"/>
      <c r="D113" s="39"/>
      <c r="E113" s="21" t="s">
        <v>111</v>
      </c>
      <c r="F113" s="22">
        <v>16000</v>
      </c>
      <c r="G113" s="22">
        <v>0</v>
      </c>
      <c r="H113" s="22">
        <v>19642</v>
      </c>
      <c r="I113" s="46">
        <f t="shared" si="13"/>
        <v>35642</v>
      </c>
      <c r="J113" s="47"/>
    </row>
    <row r="114" spans="1:10" ht="105" customHeight="1">
      <c r="A114" s="2"/>
      <c r="B114" s="33"/>
      <c r="C114" s="38"/>
      <c r="D114" s="39"/>
      <c r="E114" s="21" t="s">
        <v>112</v>
      </c>
      <c r="F114" s="22">
        <v>15500</v>
      </c>
      <c r="G114" s="22">
        <v>0</v>
      </c>
      <c r="H114" s="22">
        <v>35000</v>
      </c>
      <c r="I114" s="46">
        <f t="shared" si="13"/>
        <v>50500</v>
      </c>
      <c r="J114" s="47"/>
    </row>
    <row r="115" spans="1:10" ht="93" customHeight="1">
      <c r="A115" s="2"/>
      <c r="B115" s="33"/>
      <c r="C115" s="38"/>
      <c r="D115" s="39"/>
      <c r="E115" s="21" t="s">
        <v>113</v>
      </c>
      <c r="F115" s="22">
        <v>12500</v>
      </c>
      <c r="G115" s="22">
        <v>0</v>
      </c>
      <c r="H115" s="22">
        <v>16728</v>
      </c>
      <c r="I115" s="46">
        <f t="shared" si="13"/>
        <v>29228</v>
      </c>
      <c r="J115" s="47"/>
    </row>
    <row r="116" spans="1:10" ht="78.75" customHeight="1">
      <c r="A116" s="2"/>
      <c r="B116" s="33"/>
      <c r="C116" s="48" t="s">
        <v>21</v>
      </c>
      <c r="D116" s="48"/>
      <c r="E116" s="15" t="s">
        <v>22</v>
      </c>
      <c r="F116" s="16">
        <v>5764416</v>
      </c>
      <c r="G116" s="16">
        <f>SUM(G117)</f>
        <v>0</v>
      </c>
      <c r="H116" s="16">
        <f>SUM(H117)</f>
        <v>528988</v>
      </c>
      <c r="I116" s="56">
        <f aca="true" t="shared" si="14" ref="I116:I126">SUM(F116-G116+H116)</f>
        <v>6293404</v>
      </c>
      <c r="J116" s="56"/>
    </row>
    <row r="117" spans="1:10" ht="65.25" customHeight="1">
      <c r="A117" s="2"/>
      <c r="B117" s="33"/>
      <c r="C117" s="38"/>
      <c r="D117" s="39"/>
      <c r="E117" s="17" t="s">
        <v>12</v>
      </c>
      <c r="F117" s="24">
        <v>5764416</v>
      </c>
      <c r="G117" s="24">
        <f>SUM(G119)</f>
        <v>0</v>
      </c>
      <c r="H117" s="24">
        <f>SUM(H119)</f>
        <v>528988</v>
      </c>
      <c r="I117" s="70">
        <f t="shared" si="14"/>
        <v>6293404</v>
      </c>
      <c r="J117" s="70"/>
    </row>
    <row r="118" spans="1:10" ht="67.5" customHeight="1">
      <c r="A118" s="2"/>
      <c r="B118" s="33"/>
      <c r="C118" s="38"/>
      <c r="D118" s="39"/>
      <c r="E118" s="34" t="s">
        <v>26</v>
      </c>
      <c r="F118" s="24">
        <v>5764416</v>
      </c>
      <c r="G118" s="24">
        <f>SUM(G119)</f>
        <v>0</v>
      </c>
      <c r="H118" s="24">
        <f>SUM(H119)</f>
        <v>528988</v>
      </c>
      <c r="I118" s="70">
        <f>SUM(F118-G118+H118)</f>
        <v>6293404</v>
      </c>
      <c r="J118" s="70"/>
    </row>
    <row r="119" spans="1:10" ht="95.25" customHeight="1">
      <c r="A119" s="2"/>
      <c r="B119" s="41"/>
      <c r="C119" s="42"/>
      <c r="D119" s="43"/>
      <c r="E119" s="21" t="s">
        <v>23</v>
      </c>
      <c r="F119" s="22">
        <v>5764416</v>
      </c>
      <c r="G119" s="22">
        <v>0</v>
      </c>
      <c r="H119" s="22">
        <v>528988</v>
      </c>
      <c r="I119" s="49">
        <f t="shared" si="14"/>
        <v>6293404</v>
      </c>
      <c r="J119" s="49"/>
    </row>
    <row r="120" spans="1:11" ht="78.7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</row>
    <row r="121" spans="1:10" ht="78.75" customHeight="1">
      <c r="A121" s="2"/>
      <c r="B121" s="3" t="s">
        <v>0</v>
      </c>
      <c r="C121" s="52" t="s">
        <v>1</v>
      </c>
      <c r="D121" s="52"/>
      <c r="E121" s="3" t="s">
        <v>11</v>
      </c>
      <c r="F121" s="3" t="s">
        <v>2</v>
      </c>
      <c r="G121" s="3" t="s">
        <v>7</v>
      </c>
      <c r="H121" s="3" t="s">
        <v>8</v>
      </c>
      <c r="I121" s="52" t="s">
        <v>3</v>
      </c>
      <c r="J121" s="52"/>
    </row>
    <row r="122" spans="1:10" ht="78.75" customHeight="1">
      <c r="A122" s="2"/>
      <c r="B122" s="10" t="s">
        <v>91</v>
      </c>
      <c r="C122" s="54"/>
      <c r="D122" s="55"/>
      <c r="E122" s="11" t="s">
        <v>92</v>
      </c>
      <c r="F122" s="12">
        <v>2416661</v>
      </c>
      <c r="G122" s="12">
        <f>SUM(G123)</f>
        <v>0</v>
      </c>
      <c r="H122" s="12">
        <f>SUM(H123)</f>
        <v>48927</v>
      </c>
      <c r="I122" s="68">
        <f t="shared" si="14"/>
        <v>2465588</v>
      </c>
      <c r="J122" s="69"/>
    </row>
    <row r="123" spans="1:10" ht="78.75" customHeight="1">
      <c r="A123" s="2"/>
      <c r="B123" s="33"/>
      <c r="C123" s="48" t="s">
        <v>93</v>
      </c>
      <c r="D123" s="48"/>
      <c r="E123" s="15" t="s">
        <v>24</v>
      </c>
      <c r="F123" s="16">
        <v>611152</v>
      </c>
      <c r="G123" s="16">
        <f>SUM(G124)</f>
        <v>0</v>
      </c>
      <c r="H123" s="16">
        <f>SUM(H124)</f>
        <v>48927</v>
      </c>
      <c r="I123" s="56">
        <f t="shared" si="14"/>
        <v>660079</v>
      </c>
      <c r="J123" s="56"/>
    </row>
    <row r="124" spans="1:10" ht="78.75" customHeight="1">
      <c r="A124" s="2"/>
      <c r="B124" s="33"/>
      <c r="C124" s="36"/>
      <c r="D124" s="37"/>
      <c r="E124" s="17" t="s">
        <v>12</v>
      </c>
      <c r="F124" s="18">
        <v>578152</v>
      </c>
      <c r="G124" s="18">
        <f>SUM(G126:G126)</f>
        <v>0</v>
      </c>
      <c r="H124" s="18">
        <f>SUM(H126:H126)</f>
        <v>48927</v>
      </c>
      <c r="I124" s="57">
        <f t="shared" si="14"/>
        <v>627079</v>
      </c>
      <c r="J124" s="58"/>
    </row>
    <row r="125" spans="1:10" ht="78.75" customHeight="1">
      <c r="A125" s="2"/>
      <c r="B125" s="33"/>
      <c r="C125" s="38"/>
      <c r="D125" s="39"/>
      <c r="E125" s="17" t="s">
        <v>27</v>
      </c>
      <c r="F125" s="18">
        <v>519452</v>
      </c>
      <c r="G125" s="18">
        <f>SUM(G126)</f>
        <v>0</v>
      </c>
      <c r="H125" s="18">
        <f>SUM(H126)</f>
        <v>48927</v>
      </c>
      <c r="I125" s="57">
        <f>SUM(F125-G125+H125)</f>
        <v>568379</v>
      </c>
      <c r="J125" s="58"/>
    </row>
    <row r="126" spans="1:10" ht="78.75" customHeight="1">
      <c r="A126" s="2"/>
      <c r="B126" s="41"/>
      <c r="C126" s="42"/>
      <c r="D126" s="43"/>
      <c r="E126" s="23" t="s">
        <v>94</v>
      </c>
      <c r="F126" s="22">
        <v>245452</v>
      </c>
      <c r="G126" s="22">
        <v>0</v>
      </c>
      <c r="H126" s="22">
        <v>48927</v>
      </c>
      <c r="I126" s="49">
        <f t="shared" si="14"/>
        <v>294379</v>
      </c>
      <c r="J126" s="49"/>
    </row>
    <row r="127" spans="1:10" ht="30.75" customHeight="1">
      <c r="A127" s="2"/>
      <c r="B127" s="77"/>
      <c r="C127" s="77"/>
      <c r="D127" s="77"/>
      <c r="E127" s="44"/>
      <c r="F127" s="44"/>
      <c r="G127" s="44"/>
      <c r="H127" s="44"/>
      <c r="I127" s="44"/>
      <c r="J127" s="44"/>
    </row>
    <row r="128" spans="1:10" ht="74.25" customHeight="1">
      <c r="A128" s="2"/>
      <c r="B128" s="74" t="s">
        <v>6</v>
      </c>
      <c r="C128" s="75"/>
      <c r="D128" s="75"/>
      <c r="E128" s="76"/>
      <c r="F128" s="35">
        <v>190713209</v>
      </c>
      <c r="G128" s="35">
        <f>SUM(G4+G14+G22+G41+G61+G81+G90+G106+G122)</f>
        <v>683329</v>
      </c>
      <c r="H128" s="35">
        <f>SUM(H4+H14+H22+H41+H61+H81+H90+H106+H122)</f>
        <v>7140521</v>
      </c>
      <c r="I128" s="57">
        <f>SUM(F128-G128+H128)</f>
        <v>197170401</v>
      </c>
      <c r="J128" s="58"/>
    </row>
    <row r="129" spans="1:10" ht="74.25" customHeight="1">
      <c r="A129" s="2"/>
      <c r="B129" s="4"/>
      <c r="C129" s="4"/>
      <c r="D129" s="4"/>
      <c r="E129" s="4"/>
      <c r="F129" s="5"/>
      <c r="G129" s="5"/>
      <c r="H129" s="5"/>
      <c r="I129" s="5"/>
      <c r="J129" s="5"/>
    </row>
    <row r="130" spans="1:10" ht="174" customHeight="1">
      <c r="A130" s="2"/>
      <c r="B130" s="4"/>
      <c r="C130" s="4"/>
      <c r="D130" s="4"/>
      <c r="E130" s="4"/>
      <c r="F130" s="5"/>
      <c r="G130" s="5"/>
      <c r="H130" s="5"/>
      <c r="I130" s="5"/>
      <c r="J130" s="5"/>
    </row>
    <row r="131" spans="1:10" ht="200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5.25" customHeight="1">
      <c r="A132" s="2"/>
      <c r="B132" s="2"/>
      <c r="C132" s="2"/>
      <c r="D132" s="2"/>
      <c r="E132" s="2"/>
      <c r="F132" s="2"/>
      <c r="G132" s="2"/>
      <c r="H132" s="2"/>
      <c r="I132" s="2"/>
      <c r="J132" s="72"/>
    </row>
    <row r="133" spans="1:10" ht="162.75" customHeight="1">
      <c r="A133" s="2"/>
      <c r="B133" s="2"/>
      <c r="C133" s="2"/>
      <c r="D133" s="2"/>
      <c r="E133" s="2"/>
      <c r="F133" s="2"/>
      <c r="G133" s="2"/>
      <c r="H133" s="2"/>
      <c r="I133" s="2"/>
      <c r="J133" s="72"/>
    </row>
    <row r="134" spans="1:10" ht="232.5" customHeight="1">
      <c r="A134" s="2"/>
      <c r="B134" s="2"/>
      <c r="C134" s="2"/>
      <c r="D134" s="2"/>
      <c r="E134" s="2"/>
      <c r="F134" s="2"/>
      <c r="G134" s="2"/>
      <c r="H134" s="2"/>
      <c r="I134" s="2"/>
      <c r="J134" s="72"/>
    </row>
    <row r="135" spans="1:10" ht="155.25" customHeight="1">
      <c r="A135" s="2"/>
      <c r="B135" s="2"/>
      <c r="C135" s="2"/>
      <c r="D135" s="2"/>
      <c r="E135" s="2"/>
      <c r="F135" s="2"/>
      <c r="G135" s="2"/>
      <c r="H135" s="2"/>
      <c r="I135" s="2"/>
      <c r="J135" s="72"/>
    </row>
    <row r="136" spans="1:10" ht="105" customHeight="1" hidden="1">
      <c r="A136" s="2"/>
      <c r="B136" s="73"/>
      <c r="C136" s="73"/>
      <c r="D136" s="2"/>
      <c r="E136" s="2"/>
      <c r="F136" s="2"/>
      <c r="G136" s="2"/>
      <c r="H136" s="2"/>
      <c r="I136" s="2"/>
      <c r="J136" s="72"/>
    </row>
    <row r="137" spans="1:10" ht="90" customHeight="1" hidden="1">
      <c r="A137" s="2"/>
      <c r="B137" s="73"/>
      <c r="C137" s="73"/>
      <c r="D137" s="2"/>
      <c r="E137" s="2"/>
      <c r="F137" s="2"/>
      <c r="G137" s="2"/>
      <c r="H137" s="2"/>
      <c r="I137" s="2"/>
      <c r="J137" s="8"/>
    </row>
    <row r="138" spans="1:10" ht="156" customHeight="1">
      <c r="A138" s="2"/>
      <c r="B138" s="73"/>
      <c r="C138" s="73"/>
      <c r="D138" s="2"/>
      <c r="E138" s="2"/>
      <c r="F138" s="2"/>
      <c r="G138" s="2"/>
      <c r="H138" s="2"/>
      <c r="I138" s="2"/>
      <c r="J138" s="2"/>
    </row>
    <row r="139" spans="1:11" ht="55.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</row>
    <row r="140" spans="1:10" ht="34.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34.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34.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34.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34.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34.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34.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34.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74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34.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81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81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81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34.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34.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34.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34.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34.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34.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34.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34.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34.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34.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34.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34.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34.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78" ht="7.5" customHeight="1"/>
    <row r="179" ht="12.75" hidden="1"/>
    <row r="180" spans="2:10" ht="38.25" customHeight="1">
      <c r="B180" s="7"/>
      <c r="C180" s="7"/>
      <c r="D180" s="7"/>
      <c r="E180" s="7"/>
      <c r="F180" s="7"/>
      <c r="G180" s="7"/>
      <c r="H180" s="7"/>
      <c r="I180" s="7"/>
      <c r="J180" s="7"/>
    </row>
    <row r="181" spans="2:10" ht="12.75" customHeight="1">
      <c r="B181" s="7"/>
      <c r="C181" s="7"/>
      <c r="D181" s="7"/>
      <c r="E181" s="7"/>
      <c r="F181" s="7"/>
      <c r="G181" s="7"/>
      <c r="H181" s="7"/>
      <c r="I181" s="7"/>
      <c r="J181" s="7"/>
    </row>
  </sheetData>
  <sheetProtection/>
  <mergeCells count="174">
    <mergeCell ref="I100:J100"/>
    <mergeCell ref="I101:J101"/>
    <mergeCell ref="I83:J83"/>
    <mergeCell ref="I84:J84"/>
    <mergeCell ref="I85:J85"/>
    <mergeCell ref="C86:D86"/>
    <mergeCell ref="I86:J86"/>
    <mergeCell ref="I102:J102"/>
    <mergeCell ref="C81:D81"/>
    <mergeCell ref="I81:J81"/>
    <mergeCell ref="C82:D82"/>
    <mergeCell ref="I82:J82"/>
    <mergeCell ref="I96:J96"/>
    <mergeCell ref="I87:J87"/>
    <mergeCell ref="I88:J88"/>
    <mergeCell ref="I89:J89"/>
    <mergeCell ref="C83:D85"/>
    <mergeCell ref="I103:J103"/>
    <mergeCell ref="I104:J104"/>
    <mergeCell ref="I75:J75"/>
    <mergeCell ref="I76:J76"/>
    <mergeCell ref="I77:J77"/>
    <mergeCell ref="I79:J79"/>
    <mergeCell ref="I80:J80"/>
    <mergeCell ref="I90:J90"/>
    <mergeCell ref="A95:K95"/>
    <mergeCell ref="C96:D96"/>
    <mergeCell ref="C77:D77"/>
    <mergeCell ref="I78:J78"/>
    <mergeCell ref="I68:J68"/>
    <mergeCell ref="I69:J69"/>
    <mergeCell ref="C72:D72"/>
    <mergeCell ref="I72:J72"/>
    <mergeCell ref="I73:J73"/>
    <mergeCell ref="I74:J74"/>
    <mergeCell ref="C71:D71"/>
    <mergeCell ref="I71:J71"/>
    <mergeCell ref="C62:D62"/>
    <mergeCell ref="I62:J62"/>
    <mergeCell ref="I63:J63"/>
    <mergeCell ref="I64:J64"/>
    <mergeCell ref="I65:J65"/>
    <mergeCell ref="I66:J66"/>
    <mergeCell ref="I53:J53"/>
    <mergeCell ref="I60:J60"/>
    <mergeCell ref="C57:D57"/>
    <mergeCell ref="I54:J54"/>
    <mergeCell ref="I55:J55"/>
    <mergeCell ref="I56:J56"/>
    <mergeCell ref="I57:J57"/>
    <mergeCell ref="I58:J58"/>
    <mergeCell ref="I59:J59"/>
    <mergeCell ref="I45:J45"/>
    <mergeCell ref="C48:D48"/>
    <mergeCell ref="I48:J48"/>
    <mergeCell ref="I49:J49"/>
    <mergeCell ref="I50:J50"/>
    <mergeCell ref="C61:D61"/>
    <mergeCell ref="I61:J61"/>
    <mergeCell ref="I51:J51"/>
    <mergeCell ref="C52:D52"/>
    <mergeCell ref="I52:J52"/>
    <mergeCell ref="C41:D41"/>
    <mergeCell ref="I41:J41"/>
    <mergeCell ref="C42:D42"/>
    <mergeCell ref="I42:J42"/>
    <mergeCell ref="I43:J43"/>
    <mergeCell ref="I44:J44"/>
    <mergeCell ref="I8:J8"/>
    <mergeCell ref="I7:J7"/>
    <mergeCell ref="I6:J6"/>
    <mergeCell ref="C6:D6"/>
    <mergeCell ref="I12:J12"/>
    <mergeCell ref="I25:J25"/>
    <mergeCell ref="C24:D24"/>
    <mergeCell ref="I9:J9"/>
    <mergeCell ref="I15:J15"/>
    <mergeCell ref="I14:J14"/>
    <mergeCell ref="I26:J26"/>
    <mergeCell ref="I38:J38"/>
    <mergeCell ref="A139:K139"/>
    <mergeCell ref="I109:J109"/>
    <mergeCell ref="I118:J118"/>
    <mergeCell ref="I125:J125"/>
    <mergeCell ref="C122:D122"/>
    <mergeCell ref="C123:D123"/>
    <mergeCell ref="C107:D107"/>
    <mergeCell ref="I107:J107"/>
    <mergeCell ref="I113:J113"/>
    <mergeCell ref="I126:J126"/>
    <mergeCell ref="C116:D116"/>
    <mergeCell ref="I116:J116"/>
    <mergeCell ref="I112:J112"/>
    <mergeCell ref="I122:J122"/>
    <mergeCell ref="I105:J105"/>
    <mergeCell ref="I114:J114"/>
    <mergeCell ref="I115:J115"/>
    <mergeCell ref="I123:J123"/>
    <mergeCell ref="I124:J124"/>
    <mergeCell ref="B127:D127"/>
    <mergeCell ref="C121:D121"/>
    <mergeCell ref="I121:J121"/>
    <mergeCell ref="A120:K120"/>
    <mergeCell ref="I108:J108"/>
    <mergeCell ref="J132:J136"/>
    <mergeCell ref="B136:C138"/>
    <mergeCell ref="I128:J128"/>
    <mergeCell ref="B128:E128"/>
    <mergeCell ref="I36:J36"/>
    <mergeCell ref="C33:D33"/>
    <mergeCell ref="I93:J93"/>
    <mergeCell ref="I34:J34"/>
    <mergeCell ref="I111:J111"/>
    <mergeCell ref="I92:J92"/>
    <mergeCell ref="I39:J39"/>
    <mergeCell ref="I110:J110"/>
    <mergeCell ref="I117:J117"/>
    <mergeCell ref="I119:J119"/>
    <mergeCell ref="I106:J106"/>
    <mergeCell ref="C106:D106"/>
    <mergeCell ref="I99:J99"/>
    <mergeCell ref="C47:D47"/>
    <mergeCell ref="I47:J47"/>
    <mergeCell ref="B70:J70"/>
    <mergeCell ref="A1:J1"/>
    <mergeCell ref="B2:F2"/>
    <mergeCell ref="H2:J2"/>
    <mergeCell ref="C3:D3"/>
    <mergeCell ref="I3:J3"/>
    <mergeCell ref="I32:J32"/>
    <mergeCell ref="C15:D15"/>
    <mergeCell ref="I19:J19"/>
    <mergeCell ref="I30:J30"/>
    <mergeCell ref="I22:J22"/>
    <mergeCell ref="I33:J33"/>
    <mergeCell ref="C97:D97"/>
    <mergeCell ref="C4:D4"/>
    <mergeCell ref="I4:J4"/>
    <mergeCell ref="I91:J91"/>
    <mergeCell ref="C5:D5"/>
    <mergeCell ref="I5:J5"/>
    <mergeCell ref="C34:D34"/>
    <mergeCell ref="C23:D23"/>
    <mergeCell ref="I23:J23"/>
    <mergeCell ref="I37:J37"/>
    <mergeCell ref="C40:D40"/>
    <mergeCell ref="C90:D90"/>
    <mergeCell ref="C91:D91"/>
    <mergeCell ref="I40:J40"/>
    <mergeCell ref="I10:J10"/>
    <mergeCell ref="I11:J11"/>
    <mergeCell ref="C16:D16"/>
    <mergeCell ref="I16:J16"/>
    <mergeCell ref="I24:J24"/>
    <mergeCell ref="I17:J17"/>
    <mergeCell ref="C22:D22"/>
    <mergeCell ref="I97:J97"/>
    <mergeCell ref="I98:J98"/>
    <mergeCell ref="I18:J18"/>
    <mergeCell ref="I27:J27"/>
    <mergeCell ref="I35:J35"/>
    <mergeCell ref="I67:J67"/>
    <mergeCell ref="C28:D28"/>
    <mergeCell ref="I28:J28"/>
    <mergeCell ref="C14:D14"/>
    <mergeCell ref="I13:J13"/>
    <mergeCell ref="C32:D32"/>
    <mergeCell ref="I31:J31"/>
    <mergeCell ref="I94:J94"/>
    <mergeCell ref="I29:J29"/>
    <mergeCell ref="A20:K20"/>
    <mergeCell ref="C21:D21"/>
    <mergeCell ref="I21:J21"/>
    <mergeCell ref="A46:K46"/>
  </mergeCells>
  <printOptions/>
  <pageMargins left="0.15748031496062992" right="0.7480314960629921" top="0.984251968503937" bottom="0.7874015748031497" header="0.5118110236220472" footer="0.5118110236220472"/>
  <pageSetup fitToHeight="13" orientation="landscape" paperSize="9" scale="25" r:id="rId1"/>
  <headerFooter>
    <oddHeader>&amp;R&amp;18Tabela Nr 2 do
 Uchwały  Rady Powiatu Wołomińskiego 
Nr  .............../2016 
z dnia ...........października 2016 r.</oddHeader>
  </headerFooter>
  <rowBreaks count="5" manualBreakCount="5">
    <brk id="20" max="10" man="1"/>
    <brk id="46" max="10" man="1"/>
    <brk id="70" max="10" man="1"/>
    <brk id="95" max="10" man="1"/>
    <brk id="1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2016-10-07T10:57:40Z</cp:lastPrinted>
  <dcterms:modified xsi:type="dcterms:W3CDTF">2016-10-07T11:09:36Z</dcterms:modified>
  <cp:category/>
  <cp:version/>
  <cp:contentType/>
  <cp:contentStatus/>
</cp:coreProperties>
</file>