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'doc1'!$A$1:$J$98</definedName>
  </definedNames>
  <calcPr fullCalcOnLoad="1"/>
</workbook>
</file>

<file path=xl/sharedStrings.xml><?xml version="1.0" encoding="utf-8"?>
<sst xmlns="http://schemas.openxmlformats.org/spreadsheetml/2006/main" count="183" uniqueCount="144">
  <si>
    <t>Dział</t>
  </si>
  <si>
    <t>Rozdział</t>
  </si>
  <si>
    <t>Przed zmianą</t>
  </si>
  <si>
    <t>Po zmianie</t>
  </si>
  <si>
    <t>010</t>
  </si>
  <si>
    <t>Rolnictwo i łowiectwo</t>
  </si>
  <si>
    <t>01009</t>
  </si>
  <si>
    <t>Spółki wodne</t>
  </si>
  <si>
    <t>250 000,00</t>
  </si>
  <si>
    <t>600</t>
  </si>
  <si>
    <t>Transport i łączność</t>
  </si>
  <si>
    <t>60014</t>
  </si>
  <si>
    <t>Drogi publiczne powiatowe</t>
  </si>
  <si>
    <t>23 290 836,00</t>
  </si>
  <si>
    <t>Budowa bazy dla Wydziału Inwestycji i Drogownictwa w Zagościńcu gm. Wołomin</t>
  </si>
  <si>
    <t>0,00</t>
  </si>
  <si>
    <t>2 150 000,00</t>
  </si>
  <si>
    <t>Budowa chodnika na odcinku od cmentarza w Wołominie do ronda w Majdanie</t>
  </si>
  <si>
    <t>400 000,00</t>
  </si>
  <si>
    <t>Projekt  i  budowa  ronda na skrzyżowaniu ulic Warszawskiej i Kościuszki gm Tłuszcz</t>
  </si>
  <si>
    <t>25 477,00</t>
  </si>
  <si>
    <t>Projekt przebudowy mostu na drodze powiatowej Nr 4331W w msc. Dzięcioły  gm. Tłuszcz</t>
  </si>
  <si>
    <t>30 000,00</t>
  </si>
  <si>
    <t>20 000,00</t>
  </si>
  <si>
    <t>Projekt przebudowy mostu w Zawadach na drodze powiatowej Nr 4306W, gm. Radzymin</t>
  </si>
  <si>
    <t>Projekt przebudowy wraz z przebudową  drogi powiatowej nr 4314W na odcinku Majdan Poświętne</t>
  </si>
  <si>
    <t>40 000,00</t>
  </si>
  <si>
    <t>Przebudowa ciągu drogowego Kuligów-Józefów-Kowalicha-Marianów, gm. Dąbrówka</t>
  </si>
  <si>
    <t>14 900,00</t>
  </si>
  <si>
    <t>Przebudowa drogi powiatowej nr 4344W od msc. Jadów do msc. Myszadła, gm. Jadów</t>
  </si>
  <si>
    <t>175 000,00</t>
  </si>
  <si>
    <t>Przebudowa ul. Krechowieckiej w Kobyłce gm. Kobyłka</t>
  </si>
  <si>
    <t>210 000,00</t>
  </si>
  <si>
    <t>Przebudowa ulicy Szpitalnej w Ząbkach gm. Ząbki</t>
  </si>
  <si>
    <t>450 000,00</t>
  </si>
  <si>
    <t>Rozbudowa drogi powiatowej Nr 4302W ulicy Wołomińskiej od drogi wojewódzkiej nr 634 do projektowanego skrzyżowania z ulicami Kolejową i Warszawską w Ostrówku wraz z tym szkrzyżowaniem i fragmentami ulic Kolejowej i Warszawskiej w msc Lipka</t>
  </si>
  <si>
    <t>403 000,00</t>
  </si>
  <si>
    <t>Sporzadzenie  dokumentacji projektowej pzrebudowy drogi 4321W na odcinku Kuligów-Czarnów, gm Dąbrówka</t>
  </si>
  <si>
    <t>47 176,00</t>
  </si>
  <si>
    <t>Wykonanie projektu rozbudowy drogi powiatowej Nr 4301W relacji Stare Załubice - Arciechów gm. Radzymin</t>
  </si>
  <si>
    <t>Dotacja celowa  w formie  pomocy  finansowej dla gm Jadów na realizację zadania Przebudowa ulicy Leśnej w msc Urle</t>
  </si>
  <si>
    <t>150 000,00</t>
  </si>
  <si>
    <t>17 325,00</t>
  </si>
  <si>
    <t>60016</t>
  </si>
  <si>
    <t>Drogi publiczne gminne</t>
  </si>
  <si>
    <t>Dotacja celowa w formie pomocy finansowej dla Gminy Radzymin na realizację zadania Podnisienie bezpieczeństwa ruchu i funkcjonalności układu komunikacyjnego śródmieścia Radzymina przez przebudowę dróg gminnych Czartoryskiego Batorego 11Listopada oraz Daszyńskiego wraz z rejonem skrzyżowania z droga powiatową Norwida</t>
  </si>
  <si>
    <t>Pomoc finansowa dla Gminy Klembów na budowę ulc Kościuszki ks Piotra Skargi AbpaZ.Felińskiego i św Faustyny</t>
  </si>
  <si>
    <t>750</t>
  </si>
  <si>
    <t>Administracja publiczna</t>
  </si>
  <si>
    <t>21 835 559,00</t>
  </si>
  <si>
    <t>75020</t>
  </si>
  <si>
    <t>Starostwa powiatowe</t>
  </si>
  <si>
    <t>20 592 969,00</t>
  </si>
  <si>
    <t>10 000,00</t>
  </si>
  <si>
    <t>801</t>
  </si>
  <si>
    <t>Oświata i wychowanie</t>
  </si>
  <si>
    <t>49 420 366,00</t>
  </si>
  <si>
    <t>80102</t>
  </si>
  <si>
    <t>Szkoły podstawowe specjalne</t>
  </si>
  <si>
    <t>7 765 666,00</t>
  </si>
  <si>
    <t>80120</t>
  </si>
  <si>
    <t>Licea ogólnokształcące</t>
  </si>
  <si>
    <t>12 258 096,00</t>
  </si>
  <si>
    <t>1 005 000,00</t>
  </si>
  <si>
    <t>3 200 000,00</t>
  </si>
  <si>
    <t>Rozbudowa budynku LO w Radzyminie wraz z salą gimnastyczną</t>
  </si>
  <si>
    <t>80130</t>
  </si>
  <si>
    <t>Szkoły zawodowe</t>
  </si>
  <si>
    <t>20 380 307,00</t>
  </si>
  <si>
    <t>80195</t>
  </si>
  <si>
    <t>Pozostała działalność</t>
  </si>
  <si>
    <t>2 147 873,00</t>
  </si>
  <si>
    <t>436 282,00</t>
  </si>
  <si>
    <t>15 000,00</t>
  </si>
  <si>
    <t>852</t>
  </si>
  <si>
    <t>Pomoc społeczna</t>
  </si>
  <si>
    <t>85202</t>
  </si>
  <si>
    <t>Domy pomocy społecznej</t>
  </si>
  <si>
    <t>7 667 159,00</t>
  </si>
  <si>
    <t>85295</t>
  </si>
  <si>
    <t>341 000,00</t>
  </si>
  <si>
    <t>300 000,00</t>
  </si>
  <si>
    <t>Pomoc finansowa dla Gminy Dąbrówka w formie dotacji celowej na dofinansowanie zadań polityki prorodzinnej w ramch programu TAKrodzina.pl</t>
  </si>
  <si>
    <t>Pomoc finansowa dla Gminy Klembów w formie dotacji celowej na dofinansowanie zadań polityki prorodzinnej w ramch programu TAKrodzina.pl</t>
  </si>
  <si>
    <t>18 000,00</t>
  </si>
  <si>
    <t>Pomoc finansowa dla Gminy Marki w formie dotacji celowej na dofinansowanie zadań polityki prorodzinnej w ramch programu TAKrodzina.pl</t>
  </si>
  <si>
    <t>Pomoc finansowa dla Gminy Poświętne w formie dotacji celowej na dofinansowanie zadań polityki prorodzinnej w ramch programu TAKrodzina.pl</t>
  </si>
  <si>
    <t>Pomoc finansowa dla Gminy Radzymin w formie dotacji celowej na dofinansowanie zadań polityki prorodzinnej w ramch programu TAKrodzina.pl</t>
  </si>
  <si>
    <t>Pomoc finansowa dla Gminy Tłuszcz w formie dotacji celowej na dofinansowanie zadań polityki prorodzinnej w ramch programu TAKrodzina.pl</t>
  </si>
  <si>
    <t>Pomoc finansowa dla Gminy Ząbki w formie dotacji celowej na dofinansowanie zadań polityki prorodzinnej w ramch programu TAKrodzina.pl</t>
  </si>
  <si>
    <t>Pomoc finansowa dla Gminy Zielonka w formie dotacji celowej na dofinansowanie zadań polityki prorodzinnej w ramch programu TAKrodzina.pl</t>
  </si>
  <si>
    <t>853</t>
  </si>
  <si>
    <t>Pozostałe zadania w zakresie polityki społecznej</t>
  </si>
  <si>
    <t>7 323 627,00</t>
  </si>
  <si>
    <t>85333</t>
  </si>
  <si>
    <t>Powiatowe urzędy pracy</t>
  </si>
  <si>
    <t>6 766 667,00</t>
  </si>
  <si>
    <t>219 773,00</t>
  </si>
  <si>
    <t>854</t>
  </si>
  <si>
    <t>Edukacyjna opieka wychowawcza</t>
  </si>
  <si>
    <t>13 415 760,00</t>
  </si>
  <si>
    <t>85406</t>
  </si>
  <si>
    <t>Poradnie psychologiczno-pedagogiczne, w tym poradnie specjalistyczne</t>
  </si>
  <si>
    <t>3 677 588,00</t>
  </si>
  <si>
    <t>Zakup 3 serwerów na potrzeby Zintegrowanego Systemu Zarzadzania Oświatą</t>
  </si>
  <si>
    <t>Razem:</t>
  </si>
  <si>
    <t>Tytuł wyd\tków</t>
  </si>
  <si>
    <t xml:space="preserve">Zmniejszenie </t>
  </si>
  <si>
    <t>Zwiększenie</t>
  </si>
  <si>
    <t>Dotacje bieżące, w tym:</t>
  </si>
  <si>
    <t>Wydatki majątkowe, w tym:</t>
  </si>
  <si>
    <t>Wydatki inwestycyjne, w tym:</t>
  </si>
  <si>
    <t>Wydatki bieżące, w tym:</t>
  </si>
  <si>
    <t>Pomoc finansowa w formie dotacji celowej na przekazanie zadań w ramach programu TAKrodzina.pl</t>
  </si>
  <si>
    <t>Świadczenia społeczne Projekt POWER w zakresie trwałej integracji na rynku pracy ludzi młodych w szczególności tych którzy nie pracują nie kształcą się ani nie szkolą w tym ludzi młodych zagrożonych wykluczeniem społecznym i wywodzących się ze środowisk marginalizowanych także przez wdrożenie gwarancji dla młodzieży część unijna</t>
  </si>
  <si>
    <t xml:space="preserve"> Świadczenia społeczne Projekt POWER w zakresie trwałej integracji na rynku pracy ludzi młodych w szczególności tych którzy nie pracują nie kształcą się ani nie szkolą w tym ludzi młodych zagrożonych wykluczeniem społecznym i wywodzących się ze środowisk marginalizowanych także przez wdrożenie gwarancji dla młodzieży część krajowa</t>
  </si>
  <si>
    <t>Wynagrodzenia i składki od nich naliczane Projekt POWER w zakresie trwałej integracji na rynku pracy ludzi młodych w szczególności tych którzy nie pracują nie kształcą się ani nie szkolą w tym ludzi młodych zagrożonych wykluczeniem społecznym i wywodzących się ze środowisk marginalizowanych także przez wdrożenie gwarancji dla młodzieży część krajowa</t>
  </si>
  <si>
    <t>Wydatki bieżące Projekt POWER w zakresie trwałej integracji na rynku pracy ludzi młodych w szczególności tych którzy nie pracują nie kształcą się ani nie szkolą w tym ludzi młodych zagrożonych wykluczeniem społecznym i wywodzących się ze środowisk marginalizowanych także przez wdrożenie gwarancji dla młodzieży część krajowa</t>
  </si>
  <si>
    <t>Wynagrodzenia i składki od nich naliczane Projekt POWER w zakresie trwałej integracji na rynku pracy ludzi młodych w szczególności tych którzy nie pracują nie kształcą się ani nie szkolą w tym ludzi młodych zagrożonych wykluczeniem społecznym i wywodzących się ze środowisk marginalizowanych także przez wdrożenie gwarancji dla młodzieży część unijna</t>
  </si>
  <si>
    <t>Wydatki bieżące Projekt POWER w zakresie trwałej integracji na rynku pracy ludzi młodych w szczególności tych którzy nie pracują nie kształcą się ani nie szkolą w tym ludzi młodych zagrożonych wykluczeniem społecznym i wywodzących się ze środowisk marginalizowanych także przez wdrożenie gwarancji dla młodzieży część unijna</t>
  </si>
  <si>
    <t>Zakup środków dydaktycznych i książek dla PPP w Tłuszczu</t>
  </si>
  <si>
    <t>Wydatki bieżące - Zakup sprzętu informatycznego na potrzeby Systemu Zintegrowanego Zarządzania Oświatą - starostwo</t>
  </si>
  <si>
    <t>Wydatki bieżące na wynagrodzenia i  składki na ubezpieczenia społeczne pracowników Powiatowego Urzędu Pracy pełniących funkcję doradcy zawodowego</t>
  </si>
  <si>
    <t>Dotacja celowa na finansowanie zadań spółek wodnych</t>
  </si>
  <si>
    <t>Budowa ul. Dworkowej w Kobyłce</t>
  </si>
  <si>
    <t>Budow ul. Głównej w Markach</t>
  </si>
  <si>
    <t>Dotacje majątkowe, w tym:</t>
  </si>
  <si>
    <t>Zakup serwera na potrzeby Systemu Zintegrowanego Zarządzania Oświatą</t>
  </si>
  <si>
    <t xml:space="preserve">Zakup 3 serwerów na potrzeby Systemu Zintegrowanego Zarządzania Oświatą </t>
  </si>
  <si>
    <t>Wydatki bieżące - Zakup sprzętu informatycznego na potrzeby Systemu Zintegrowanego Zarządzania Oświatą - szkoły zawodowe</t>
  </si>
  <si>
    <t>Wydatki bieżące - Zakup sprzętu informatycznego na potrzeby Systemu Zintegrowanego Zarządzania Oświatą - szkoły specjalne</t>
  </si>
  <si>
    <t>Zakup 7 serwerów na potrzeby Systemu Zintegrowanego Zarzadzania Oświatą - szkoły zawodowe</t>
  </si>
  <si>
    <t xml:space="preserve">Wydatki statutowe - zakup usług Projekt "Jak zostać mistrzem zawodu - nowoczesne staże w Hiszpanii"" ERASMUS+ </t>
  </si>
  <si>
    <t xml:space="preserve">Wydatki statutowe - zakup usług Projekt "Jak zostać mistrzem zawodu - nowoczesne staże w Hiszpanii" ERASMUS+ </t>
  </si>
  <si>
    <t>Przebudowa kotłowni w budynku głównym w Domu Pomocy Społecznej w Radzyminie</t>
  </si>
  <si>
    <t>710</t>
  </si>
  <si>
    <t>71012</t>
  </si>
  <si>
    <t>Dotacja celowa w formie pomocy finansowej dla Gminy Radzymin na dofinansowanie zadania rozgraniczenia nieruchomości</t>
  </si>
  <si>
    <t>Działalność usługowa</t>
  </si>
  <si>
    <t>Zadania z zakresu geodezji i kartografii</t>
  </si>
  <si>
    <t xml:space="preserve">Wydatki bieżące - Zakup sprzętu informatycznego na potrzeby Systemu Zintegrowanego Zarządzania Oświatą </t>
  </si>
  <si>
    <t>Pozostałe wydatki statutowe</t>
  </si>
  <si>
    <t xml:space="preserve">Wydatki statutowe - zakup usług Projekt partnerski z Łotwą "Green, greener, the greenest wind, water and the world.3GW"("Zielony zieleńszy, najzieleńszy, wiat, woda i świat"") </t>
  </si>
  <si>
    <t xml:space="preserve">             Wydatki budżetu powiatu w 2016 roku - zmiany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</si>
</sst>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1" fillId="32" borderId="0" applyNumberFormat="0" applyBorder="0" applyAlignment="0" applyProtection="0"/>
  </cellStyleXfs>
  <cellXfs count="6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1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3" xfId="0" applyNumberFormat="1" applyFont="1" applyFill="1" applyBorder="1" applyAlignment="1" applyProtection="1">
      <alignment horizontal="left" vertical="center" wrapText="1"/>
      <protection locked="0"/>
    </xf>
    <xf numFmtId="4" fontId="1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5" fillId="36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7" borderId="10" xfId="0" applyNumberFormat="1" applyFont="1" applyFill="1" applyBorder="1" applyAlignment="1" applyProtection="1">
      <alignment horizontal="left" vertical="center" wrapText="1"/>
      <protection locked="0"/>
    </xf>
    <xf numFmtId="4" fontId="1" fillId="37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1" fillId="36" borderId="11" xfId="0" applyNumberFormat="1" applyFont="1" applyFill="1" applyBorder="1" applyAlignment="1" applyProtection="1">
      <alignment horizontal="center" vertical="center" wrapText="1"/>
      <protection locked="0"/>
    </xf>
    <xf numFmtId="4" fontId="1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37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7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6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9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6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15" xfId="0" applyNumberFormat="1" applyFont="1" applyFill="1" applyBorder="1" applyAlignment="1" applyProtection="1">
      <alignment horizontal="center" vertical="center" wrapText="1"/>
      <protection locked="0"/>
    </xf>
    <xf numFmtId="4" fontId="1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7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7" borderId="10" xfId="0" applyNumberFormat="1" applyFont="1" applyFill="1" applyBorder="1" applyAlignment="1" applyProtection="1">
      <alignment horizontal="right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showGridLines="0" tabSelected="1" zoomScalePageLayoutView="0" workbookViewId="0" topLeftCell="A1">
      <selection activeCell="A1" sqref="A1:J1"/>
    </sheetView>
  </sheetViews>
  <sheetFormatPr defaultColWidth="9.33203125" defaultRowHeight="12.75"/>
  <cols>
    <col min="1" max="1" width="2.5" style="0" customWidth="1"/>
    <col min="2" max="2" width="8.5" style="0" customWidth="1"/>
    <col min="3" max="3" width="9.83203125" style="0" customWidth="1"/>
    <col min="4" max="4" width="1.171875" style="0" customWidth="1"/>
    <col min="5" max="5" width="156.16015625" style="0" customWidth="1"/>
    <col min="6" max="6" width="17.5" style="0" customWidth="1"/>
    <col min="7" max="7" width="16.66015625" style="0" customWidth="1"/>
    <col min="8" max="8" width="17.83203125" style="0" customWidth="1"/>
    <col min="9" max="9" width="8.5" style="0" customWidth="1"/>
    <col min="10" max="10" width="10.33203125" style="0" customWidth="1"/>
  </cols>
  <sheetData>
    <row r="1" spans="1:10" ht="46.5" customHeight="1">
      <c r="A1" s="56" t="s">
        <v>143</v>
      </c>
      <c r="B1" s="56"/>
      <c r="C1" s="56"/>
      <c r="D1" s="56"/>
      <c r="E1" s="56"/>
      <c r="F1" s="56"/>
      <c r="G1" s="56"/>
      <c r="H1" s="56"/>
      <c r="I1" s="56"/>
      <c r="J1" s="56"/>
    </row>
    <row r="2" spans="2:10" ht="34.5" customHeight="1">
      <c r="B2" s="57"/>
      <c r="C2" s="57"/>
      <c r="D2" s="57"/>
      <c r="E2" s="57"/>
      <c r="F2" s="57"/>
      <c r="G2" s="1"/>
      <c r="H2" s="35"/>
      <c r="I2" s="35"/>
      <c r="J2" s="35"/>
    </row>
    <row r="3" spans="2:10" ht="16.5" customHeight="1">
      <c r="B3" s="2" t="s">
        <v>0</v>
      </c>
      <c r="C3" s="58" t="s">
        <v>1</v>
      </c>
      <c r="D3" s="58"/>
      <c r="E3" s="2" t="s">
        <v>106</v>
      </c>
      <c r="F3" s="2" t="s">
        <v>2</v>
      </c>
      <c r="G3" s="2" t="s">
        <v>107</v>
      </c>
      <c r="H3" s="2" t="s">
        <v>108</v>
      </c>
      <c r="I3" s="58" t="s">
        <v>3</v>
      </c>
      <c r="J3" s="58"/>
    </row>
    <row r="4" spans="2:10" ht="16.5" customHeight="1">
      <c r="B4" s="3" t="s">
        <v>4</v>
      </c>
      <c r="C4" s="46"/>
      <c r="D4" s="46"/>
      <c r="E4" s="4" t="s">
        <v>5</v>
      </c>
      <c r="F4" s="5">
        <v>190000</v>
      </c>
      <c r="G4" s="5">
        <f aca="true" t="shared" si="0" ref="G4:H6">SUM(G5)</f>
        <v>0</v>
      </c>
      <c r="H4" s="5">
        <f t="shared" si="0"/>
        <v>50000</v>
      </c>
      <c r="I4" s="47">
        <f>SUM(F4-G4+H4)</f>
        <v>240000</v>
      </c>
      <c r="J4" s="47"/>
    </row>
    <row r="5" spans="2:10" ht="16.5" customHeight="1">
      <c r="B5" s="6"/>
      <c r="C5" s="44" t="s">
        <v>6</v>
      </c>
      <c r="D5" s="44"/>
      <c r="E5" s="7" t="s">
        <v>7</v>
      </c>
      <c r="F5" s="8">
        <v>180000</v>
      </c>
      <c r="G5" s="8">
        <f t="shared" si="0"/>
        <v>0</v>
      </c>
      <c r="H5" s="8">
        <f t="shared" si="0"/>
        <v>50000</v>
      </c>
      <c r="I5" s="45">
        <f aca="true" t="shared" si="1" ref="I5:I28">SUM(F5-G5+H5)</f>
        <v>230000</v>
      </c>
      <c r="J5" s="45"/>
    </row>
    <row r="6" spans="2:10" ht="18.75" customHeight="1">
      <c r="B6" s="6"/>
      <c r="C6" s="38"/>
      <c r="D6" s="38"/>
      <c r="E6" s="9" t="s">
        <v>109</v>
      </c>
      <c r="F6" s="10">
        <v>180000</v>
      </c>
      <c r="G6" s="10">
        <f t="shared" si="0"/>
        <v>0</v>
      </c>
      <c r="H6" s="10">
        <f t="shared" si="0"/>
        <v>50000</v>
      </c>
      <c r="I6" s="52">
        <f t="shared" si="1"/>
        <v>230000</v>
      </c>
      <c r="J6" s="52"/>
    </row>
    <row r="7" spans="2:10" ht="22.5" customHeight="1">
      <c r="B7" s="6"/>
      <c r="C7" s="38"/>
      <c r="D7" s="38"/>
      <c r="E7" s="15" t="s">
        <v>123</v>
      </c>
      <c r="F7" s="20">
        <v>180000</v>
      </c>
      <c r="G7" s="20">
        <v>0</v>
      </c>
      <c r="H7" s="20">
        <v>50000</v>
      </c>
      <c r="I7" s="39">
        <f t="shared" si="1"/>
        <v>230000</v>
      </c>
      <c r="J7" s="39"/>
    </row>
    <row r="8" spans="2:10" ht="16.5" customHeight="1">
      <c r="B8" s="3" t="s">
        <v>9</v>
      </c>
      <c r="C8" s="46"/>
      <c r="D8" s="46"/>
      <c r="E8" s="4" t="s">
        <v>10</v>
      </c>
      <c r="F8" s="5">
        <v>28706056</v>
      </c>
      <c r="G8" s="5">
        <f>SUM(G9+G29)</f>
        <v>167325</v>
      </c>
      <c r="H8" s="5">
        <f>SUM(H9+H29)</f>
        <v>4322878</v>
      </c>
      <c r="I8" s="47">
        <f>SUM(F8-G8+H8)</f>
        <v>32861609</v>
      </c>
      <c r="J8" s="47"/>
    </row>
    <row r="9" spans="2:10" ht="16.5" customHeight="1">
      <c r="B9" s="6"/>
      <c r="C9" s="44" t="s">
        <v>11</v>
      </c>
      <c r="D9" s="44"/>
      <c r="E9" s="7" t="s">
        <v>12</v>
      </c>
      <c r="F9" s="8" t="s">
        <v>13</v>
      </c>
      <c r="G9" s="8">
        <f>SUM(G10+G26)</f>
        <v>167325</v>
      </c>
      <c r="H9" s="8">
        <f>SUM(H10)</f>
        <v>4005553</v>
      </c>
      <c r="I9" s="45">
        <f t="shared" si="1"/>
        <v>27129064</v>
      </c>
      <c r="J9" s="45"/>
    </row>
    <row r="10" spans="2:10" ht="16.5" customHeight="1">
      <c r="B10" s="6"/>
      <c r="C10" s="38"/>
      <c r="D10" s="38"/>
      <c r="E10" s="9" t="s">
        <v>110</v>
      </c>
      <c r="F10" s="12">
        <v>11279394</v>
      </c>
      <c r="G10" s="12">
        <f>SUM(G11+G12+G13+G14+G15+G16+G17+G18+G19+G20+G21+G22+G23+G24+G25)</f>
        <v>0</v>
      </c>
      <c r="H10" s="12">
        <f>SUM(H11+H12+H13+H14+H15+H16+H17+H18+H19+H20+H21+H22+H23+H24+H25)</f>
        <v>4005553</v>
      </c>
      <c r="I10" s="39">
        <f t="shared" si="1"/>
        <v>15284947</v>
      </c>
      <c r="J10" s="39"/>
    </row>
    <row r="11" spans="2:10" ht="18.75" customHeight="1">
      <c r="B11" s="6"/>
      <c r="C11" s="38"/>
      <c r="D11" s="38"/>
      <c r="E11" s="11" t="s">
        <v>14</v>
      </c>
      <c r="F11" s="12">
        <v>0</v>
      </c>
      <c r="G11" s="12">
        <v>0</v>
      </c>
      <c r="H11" s="12" t="s">
        <v>16</v>
      </c>
      <c r="I11" s="39">
        <f t="shared" si="1"/>
        <v>2150000</v>
      </c>
      <c r="J11" s="39"/>
    </row>
    <row r="12" spans="2:10" ht="18.75" customHeight="1">
      <c r="B12" s="6"/>
      <c r="C12" s="38"/>
      <c r="D12" s="38"/>
      <c r="E12" s="11" t="s">
        <v>17</v>
      </c>
      <c r="F12" s="12">
        <v>0</v>
      </c>
      <c r="G12" s="12">
        <v>0</v>
      </c>
      <c r="H12" s="12" t="s">
        <v>18</v>
      </c>
      <c r="I12" s="39">
        <f t="shared" si="1"/>
        <v>400000</v>
      </c>
      <c r="J12" s="39"/>
    </row>
    <row r="13" spans="2:10" ht="18.75" customHeight="1">
      <c r="B13" s="6"/>
      <c r="C13" s="38"/>
      <c r="D13" s="38"/>
      <c r="E13" s="11" t="s">
        <v>19</v>
      </c>
      <c r="F13" s="12">
        <v>600000</v>
      </c>
      <c r="G13" s="12">
        <v>0</v>
      </c>
      <c r="H13" s="12" t="s">
        <v>20</v>
      </c>
      <c r="I13" s="39">
        <f t="shared" si="1"/>
        <v>625477</v>
      </c>
      <c r="J13" s="39"/>
    </row>
    <row r="14" spans="2:10" ht="18.75" customHeight="1">
      <c r="B14" s="6"/>
      <c r="C14" s="38"/>
      <c r="D14" s="38"/>
      <c r="E14" s="11" t="s">
        <v>21</v>
      </c>
      <c r="F14" s="12">
        <v>30000</v>
      </c>
      <c r="G14" s="12">
        <v>0</v>
      </c>
      <c r="H14" s="12" t="s">
        <v>23</v>
      </c>
      <c r="I14" s="39">
        <f t="shared" si="1"/>
        <v>50000</v>
      </c>
      <c r="J14" s="39"/>
    </row>
    <row r="15" spans="2:10" ht="18.75" customHeight="1">
      <c r="B15" s="6"/>
      <c r="C15" s="38"/>
      <c r="D15" s="38"/>
      <c r="E15" s="11" t="s">
        <v>24</v>
      </c>
      <c r="F15" s="12">
        <v>30000</v>
      </c>
      <c r="G15" s="12">
        <v>0</v>
      </c>
      <c r="H15" s="12" t="s">
        <v>23</v>
      </c>
      <c r="I15" s="39">
        <f t="shared" si="1"/>
        <v>50000</v>
      </c>
      <c r="J15" s="39"/>
    </row>
    <row r="16" spans="2:10" ht="19.5" customHeight="1">
      <c r="B16" s="6"/>
      <c r="C16" s="38"/>
      <c r="D16" s="38"/>
      <c r="E16" s="11" t="s">
        <v>25</v>
      </c>
      <c r="F16" s="12">
        <v>1670000</v>
      </c>
      <c r="G16" s="12">
        <v>0</v>
      </c>
      <c r="H16" s="12" t="s">
        <v>26</v>
      </c>
      <c r="I16" s="39">
        <f t="shared" si="1"/>
        <v>1710000</v>
      </c>
      <c r="J16" s="39"/>
    </row>
    <row r="17" spans="2:10" ht="19.5" customHeight="1">
      <c r="B17" s="6"/>
      <c r="C17" s="38"/>
      <c r="D17" s="38"/>
      <c r="E17" s="11" t="s">
        <v>27</v>
      </c>
      <c r="F17" s="12">
        <v>350000</v>
      </c>
      <c r="G17" s="12">
        <v>0</v>
      </c>
      <c r="H17" s="12" t="s">
        <v>28</v>
      </c>
      <c r="I17" s="39">
        <f t="shared" si="1"/>
        <v>364900</v>
      </c>
      <c r="J17" s="39"/>
    </row>
    <row r="18" spans="2:10" ht="19.5" customHeight="1">
      <c r="B18" s="6"/>
      <c r="C18" s="38"/>
      <c r="D18" s="38"/>
      <c r="E18" s="11" t="s">
        <v>29</v>
      </c>
      <c r="F18" s="12">
        <v>1750000</v>
      </c>
      <c r="G18" s="12">
        <v>0</v>
      </c>
      <c r="H18" s="12" t="s">
        <v>30</v>
      </c>
      <c r="I18" s="39">
        <f t="shared" si="1"/>
        <v>1925000</v>
      </c>
      <c r="J18" s="39"/>
    </row>
    <row r="19" spans="2:10" ht="19.5" customHeight="1">
      <c r="B19" s="6"/>
      <c r="C19" s="38"/>
      <c r="D19" s="38"/>
      <c r="E19" s="15" t="s">
        <v>31</v>
      </c>
      <c r="F19" s="20">
        <v>500000</v>
      </c>
      <c r="G19" s="20">
        <v>0</v>
      </c>
      <c r="H19" s="20" t="s">
        <v>32</v>
      </c>
      <c r="I19" s="39">
        <f t="shared" si="1"/>
        <v>710000</v>
      </c>
      <c r="J19" s="39"/>
    </row>
    <row r="20" spans="2:10" ht="16.5" customHeight="1">
      <c r="B20" s="6"/>
      <c r="C20" s="38"/>
      <c r="D20" s="38"/>
      <c r="E20" s="15" t="s">
        <v>33</v>
      </c>
      <c r="F20" s="20">
        <v>0</v>
      </c>
      <c r="G20" s="20">
        <v>0</v>
      </c>
      <c r="H20" s="20" t="s">
        <v>34</v>
      </c>
      <c r="I20" s="39">
        <f t="shared" si="1"/>
        <v>450000</v>
      </c>
      <c r="J20" s="39"/>
    </row>
    <row r="21" spans="2:10" ht="39.75" customHeight="1">
      <c r="B21" s="6"/>
      <c r="C21" s="38"/>
      <c r="D21" s="38"/>
      <c r="E21" s="15" t="s">
        <v>35</v>
      </c>
      <c r="F21" s="20">
        <v>1350000</v>
      </c>
      <c r="G21" s="20">
        <v>0</v>
      </c>
      <c r="H21" s="20" t="s">
        <v>36</v>
      </c>
      <c r="I21" s="39">
        <f t="shared" si="1"/>
        <v>1753000</v>
      </c>
      <c r="J21" s="39"/>
    </row>
    <row r="22" spans="2:10" ht="21.75" customHeight="1">
      <c r="B22" s="6"/>
      <c r="C22" s="38"/>
      <c r="D22" s="38"/>
      <c r="E22" s="23" t="s">
        <v>37</v>
      </c>
      <c r="F22" s="24">
        <v>90000</v>
      </c>
      <c r="G22" s="24">
        <v>0</v>
      </c>
      <c r="H22" s="24" t="s">
        <v>38</v>
      </c>
      <c r="I22" s="55">
        <f t="shared" si="1"/>
        <v>137176</v>
      </c>
      <c r="J22" s="55"/>
    </row>
    <row r="23" spans="2:10" ht="15.75" customHeight="1">
      <c r="B23" s="6"/>
      <c r="C23" s="38"/>
      <c r="D23" s="38"/>
      <c r="E23" s="15" t="s">
        <v>39</v>
      </c>
      <c r="F23" s="20">
        <v>0</v>
      </c>
      <c r="G23" s="20">
        <v>0</v>
      </c>
      <c r="H23" s="20" t="s">
        <v>22</v>
      </c>
      <c r="I23" s="39">
        <f t="shared" si="1"/>
        <v>30000</v>
      </c>
      <c r="J23" s="39"/>
    </row>
    <row r="24" spans="2:10" ht="15.75" customHeight="1">
      <c r="B24" s="6"/>
      <c r="C24" s="21"/>
      <c r="D24" s="22"/>
      <c r="E24" s="15" t="s">
        <v>124</v>
      </c>
      <c r="F24" s="20">
        <v>0</v>
      </c>
      <c r="G24" s="20">
        <v>0</v>
      </c>
      <c r="H24" s="20">
        <v>10000</v>
      </c>
      <c r="I24" s="39">
        <f>SUM(F24-G24+H24)</f>
        <v>10000</v>
      </c>
      <c r="J24" s="39"/>
    </row>
    <row r="25" spans="2:10" ht="15.75" customHeight="1">
      <c r="B25" s="6"/>
      <c r="C25" s="21"/>
      <c r="D25" s="22"/>
      <c r="E25" s="15" t="s">
        <v>125</v>
      </c>
      <c r="F25" s="20">
        <v>0</v>
      </c>
      <c r="G25" s="20">
        <v>0</v>
      </c>
      <c r="H25" s="20">
        <v>10000</v>
      </c>
      <c r="I25" s="39">
        <f>SUM(F25-G25+H25)</f>
        <v>10000</v>
      </c>
      <c r="J25" s="39"/>
    </row>
    <row r="26" spans="2:10" ht="15.75" customHeight="1">
      <c r="B26" s="6"/>
      <c r="C26" s="21"/>
      <c r="D26" s="22"/>
      <c r="E26" s="25" t="s">
        <v>126</v>
      </c>
      <c r="F26" s="26">
        <v>407325</v>
      </c>
      <c r="G26" s="26">
        <f>SUM(G27:G28)</f>
        <v>167325</v>
      </c>
      <c r="H26" s="26">
        <v>0</v>
      </c>
      <c r="I26" s="49">
        <f>SUM(F26-G26+H26)</f>
        <v>240000</v>
      </c>
      <c r="J26" s="49"/>
    </row>
    <row r="27" spans="2:10" ht="15.75" customHeight="1">
      <c r="B27" s="6"/>
      <c r="C27" s="53"/>
      <c r="D27" s="54"/>
      <c r="E27" s="15" t="s">
        <v>40</v>
      </c>
      <c r="F27" s="20">
        <v>150000</v>
      </c>
      <c r="G27" s="20">
        <v>150000</v>
      </c>
      <c r="H27" s="20">
        <v>0</v>
      </c>
      <c r="I27" s="39">
        <f>SUM(F27-G27+H27)</f>
        <v>0</v>
      </c>
      <c r="J27" s="39"/>
    </row>
    <row r="28" spans="2:10" ht="41.25" customHeight="1">
      <c r="B28" s="6"/>
      <c r="C28" s="38"/>
      <c r="D28" s="38"/>
      <c r="E28" s="15" t="s">
        <v>45</v>
      </c>
      <c r="F28" s="20">
        <v>17325</v>
      </c>
      <c r="G28" s="20">
        <v>17325</v>
      </c>
      <c r="H28" s="20">
        <v>0</v>
      </c>
      <c r="I28" s="39">
        <f t="shared" si="1"/>
        <v>0</v>
      </c>
      <c r="J28" s="39"/>
    </row>
    <row r="29" spans="2:10" ht="16.5" customHeight="1">
      <c r="B29" s="6"/>
      <c r="C29" s="44" t="s">
        <v>43</v>
      </c>
      <c r="D29" s="44"/>
      <c r="E29" s="7" t="s">
        <v>44</v>
      </c>
      <c r="F29" s="8" t="s">
        <v>15</v>
      </c>
      <c r="G29" s="8">
        <f>SUM(G30)</f>
        <v>0</v>
      </c>
      <c r="H29" s="8">
        <f>SUM(H30)</f>
        <v>317325</v>
      </c>
      <c r="I29" s="45">
        <f aca="true" t="shared" si="2" ref="I29:I57">SUM(F29-G29+H29)</f>
        <v>317325</v>
      </c>
      <c r="J29" s="45"/>
    </row>
    <row r="30" spans="2:10" ht="21" customHeight="1">
      <c r="B30" s="6"/>
      <c r="C30" s="38"/>
      <c r="D30" s="38"/>
      <c r="E30" s="9" t="s">
        <v>111</v>
      </c>
      <c r="F30" s="10" t="s">
        <v>15</v>
      </c>
      <c r="G30" s="10">
        <f>SUM(G31+G32+G33)</f>
        <v>0</v>
      </c>
      <c r="H30" s="10">
        <f>SUM(H31+H32+H33)</f>
        <v>317325</v>
      </c>
      <c r="I30" s="52">
        <f t="shared" si="2"/>
        <v>317325</v>
      </c>
      <c r="J30" s="52"/>
    </row>
    <row r="31" spans="2:10" ht="18" customHeight="1">
      <c r="B31" s="6"/>
      <c r="C31" s="38"/>
      <c r="D31" s="38"/>
      <c r="E31" s="11" t="s">
        <v>40</v>
      </c>
      <c r="F31" s="12" t="s">
        <v>15</v>
      </c>
      <c r="G31" s="12">
        <v>0</v>
      </c>
      <c r="H31" s="12" t="s">
        <v>41</v>
      </c>
      <c r="I31" s="39">
        <f t="shared" si="2"/>
        <v>150000</v>
      </c>
      <c r="J31" s="39"/>
    </row>
    <row r="32" spans="2:10" ht="42" customHeight="1">
      <c r="B32" s="6"/>
      <c r="C32" s="38"/>
      <c r="D32" s="38"/>
      <c r="E32" s="11" t="s">
        <v>45</v>
      </c>
      <c r="F32" s="12" t="s">
        <v>15</v>
      </c>
      <c r="G32" s="12">
        <v>0</v>
      </c>
      <c r="H32" s="12" t="s">
        <v>42</v>
      </c>
      <c r="I32" s="39">
        <f t="shared" si="2"/>
        <v>17325</v>
      </c>
      <c r="J32" s="39"/>
    </row>
    <row r="33" spans="2:10" ht="21" customHeight="1">
      <c r="B33" s="13"/>
      <c r="C33" s="48"/>
      <c r="D33" s="48"/>
      <c r="E33" s="11" t="s">
        <v>46</v>
      </c>
      <c r="F33" s="12" t="s">
        <v>15</v>
      </c>
      <c r="G33" s="12">
        <v>0</v>
      </c>
      <c r="H33" s="12" t="s">
        <v>41</v>
      </c>
      <c r="I33" s="39">
        <f t="shared" si="2"/>
        <v>150000</v>
      </c>
      <c r="J33" s="39"/>
    </row>
    <row r="34" spans="2:10" ht="21" customHeight="1">
      <c r="B34" s="29" t="s">
        <v>135</v>
      </c>
      <c r="C34" s="59"/>
      <c r="D34" s="59"/>
      <c r="E34" s="30" t="s">
        <v>138</v>
      </c>
      <c r="F34" s="31">
        <v>1991000</v>
      </c>
      <c r="G34" s="31">
        <f>SUM(G35)</f>
        <v>6150</v>
      </c>
      <c r="H34" s="31">
        <f>SUM(H35)</f>
        <v>6150</v>
      </c>
      <c r="I34" s="60">
        <f aca="true" t="shared" si="3" ref="I34:I39">SUM(F34-G34+H34)</f>
        <v>1991000</v>
      </c>
      <c r="J34" s="60"/>
    </row>
    <row r="35" spans="2:10" ht="21" customHeight="1">
      <c r="B35" s="27"/>
      <c r="C35" s="44" t="s">
        <v>136</v>
      </c>
      <c r="D35" s="44"/>
      <c r="E35" s="32" t="s">
        <v>139</v>
      </c>
      <c r="F35" s="33">
        <v>926000</v>
      </c>
      <c r="G35" s="33">
        <f>SUM(G36+G38)</f>
        <v>6150</v>
      </c>
      <c r="H35" s="33">
        <f>SUM(H36+H38)</f>
        <v>6150</v>
      </c>
      <c r="I35" s="45">
        <f t="shared" si="3"/>
        <v>926000</v>
      </c>
      <c r="J35" s="45"/>
    </row>
    <row r="36" spans="2:10" ht="21" customHeight="1">
      <c r="B36" s="27"/>
      <c r="C36" s="50"/>
      <c r="D36" s="51"/>
      <c r="E36" s="16" t="s">
        <v>112</v>
      </c>
      <c r="F36" s="28">
        <v>926000</v>
      </c>
      <c r="G36" s="28">
        <f>SUM(G37)</f>
        <v>6150</v>
      </c>
      <c r="H36" s="28">
        <f>SUM(H37)</f>
        <v>0</v>
      </c>
      <c r="I36" s="52">
        <f t="shared" si="3"/>
        <v>919850</v>
      </c>
      <c r="J36" s="52"/>
    </row>
    <row r="37" spans="2:10" ht="21" customHeight="1">
      <c r="B37" s="27"/>
      <c r="C37" s="53"/>
      <c r="D37" s="54"/>
      <c r="E37" s="15" t="s">
        <v>141</v>
      </c>
      <c r="F37" s="20">
        <v>560000</v>
      </c>
      <c r="G37" s="20">
        <v>6150</v>
      </c>
      <c r="H37" s="20">
        <v>0</v>
      </c>
      <c r="I37" s="39">
        <f t="shared" si="3"/>
        <v>553850</v>
      </c>
      <c r="J37" s="39"/>
    </row>
    <row r="38" spans="2:10" ht="21" customHeight="1">
      <c r="B38" s="27"/>
      <c r="C38" s="38"/>
      <c r="D38" s="38"/>
      <c r="E38" s="16" t="s">
        <v>109</v>
      </c>
      <c r="F38" s="28">
        <f>SUM(F39)</f>
        <v>0</v>
      </c>
      <c r="G38" s="28">
        <f>SUM(G39)</f>
        <v>0</v>
      </c>
      <c r="H38" s="28">
        <f>SUM(H39)</f>
        <v>6150</v>
      </c>
      <c r="I38" s="52">
        <f t="shared" si="3"/>
        <v>6150</v>
      </c>
      <c r="J38" s="52"/>
    </row>
    <row r="39" spans="2:10" ht="21" customHeight="1">
      <c r="B39" s="27"/>
      <c r="C39" s="38"/>
      <c r="D39" s="38"/>
      <c r="E39" s="15" t="s">
        <v>137</v>
      </c>
      <c r="F39" s="20">
        <v>0</v>
      </c>
      <c r="G39" s="20">
        <v>0</v>
      </c>
      <c r="H39" s="20">
        <v>6150</v>
      </c>
      <c r="I39" s="39">
        <f t="shared" si="3"/>
        <v>6150</v>
      </c>
      <c r="J39" s="39"/>
    </row>
    <row r="40" spans="2:10" ht="16.5" customHeight="1">
      <c r="B40" s="3" t="s">
        <v>47</v>
      </c>
      <c r="C40" s="46"/>
      <c r="D40" s="46"/>
      <c r="E40" s="4" t="s">
        <v>48</v>
      </c>
      <c r="F40" s="5" t="s">
        <v>49</v>
      </c>
      <c r="G40" s="5">
        <f>SUM(G41)</f>
        <v>0</v>
      </c>
      <c r="H40" s="5">
        <f>SUM(H41)</f>
        <v>24200</v>
      </c>
      <c r="I40" s="47">
        <f t="shared" si="2"/>
        <v>21859759</v>
      </c>
      <c r="J40" s="47"/>
    </row>
    <row r="41" spans="2:10" ht="16.5" customHeight="1">
      <c r="B41" s="6"/>
      <c r="C41" s="44" t="s">
        <v>50</v>
      </c>
      <c r="D41" s="44"/>
      <c r="E41" s="7" t="s">
        <v>51</v>
      </c>
      <c r="F41" s="8" t="s">
        <v>52</v>
      </c>
      <c r="G41" s="8">
        <f>SUM(G42+G44)</f>
        <v>0</v>
      </c>
      <c r="H41" s="8">
        <f>SUM(H42+H44)</f>
        <v>24200</v>
      </c>
      <c r="I41" s="45">
        <f t="shared" si="2"/>
        <v>20617169</v>
      </c>
      <c r="J41" s="45"/>
    </row>
    <row r="42" spans="2:10" ht="16.5" customHeight="1">
      <c r="B42" s="6"/>
      <c r="C42" s="50"/>
      <c r="D42" s="51"/>
      <c r="E42" s="9" t="s">
        <v>112</v>
      </c>
      <c r="F42" s="10">
        <v>20442969</v>
      </c>
      <c r="G42" s="10">
        <f>SUM(G43)</f>
        <v>0</v>
      </c>
      <c r="H42" s="10">
        <f>SUM(H43)</f>
        <v>14200</v>
      </c>
      <c r="I42" s="52">
        <f t="shared" si="2"/>
        <v>20457169</v>
      </c>
      <c r="J42" s="52"/>
    </row>
    <row r="43" spans="2:10" ht="21" customHeight="1">
      <c r="B43" s="6"/>
      <c r="C43" s="53"/>
      <c r="D43" s="54"/>
      <c r="E43" s="11" t="s">
        <v>121</v>
      </c>
      <c r="F43" s="20">
        <v>5229293</v>
      </c>
      <c r="G43" s="20">
        <v>0</v>
      </c>
      <c r="H43" s="20">
        <v>14200</v>
      </c>
      <c r="I43" s="39">
        <f t="shared" si="2"/>
        <v>5243493</v>
      </c>
      <c r="J43" s="39"/>
    </row>
    <row r="44" spans="2:10" ht="16.5" customHeight="1">
      <c r="B44" s="6"/>
      <c r="C44" s="38"/>
      <c r="D44" s="38"/>
      <c r="E44" s="9" t="s">
        <v>110</v>
      </c>
      <c r="F44" s="14">
        <v>150000</v>
      </c>
      <c r="G44" s="14">
        <f>SUM(G45)</f>
        <v>0</v>
      </c>
      <c r="H44" s="14">
        <f>SUM(H45)</f>
        <v>10000</v>
      </c>
      <c r="I44" s="39">
        <f t="shared" si="2"/>
        <v>160000</v>
      </c>
      <c r="J44" s="39"/>
    </row>
    <row r="45" spans="2:10" ht="18" customHeight="1">
      <c r="B45" s="6"/>
      <c r="C45" s="38"/>
      <c r="D45" s="38"/>
      <c r="E45" s="15" t="s">
        <v>127</v>
      </c>
      <c r="F45" s="20">
        <v>0</v>
      </c>
      <c r="G45" s="20">
        <v>0</v>
      </c>
      <c r="H45" s="20">
        <v>10000</v>
      </c>
      <c r="I45" s="39">
        <f t="shared" si="2"/>
        <v>10000</v>
      </c>
      <c r="J45" s="39"/>
    </row>
    <row r="46" spans="2:10" ht="16.5" customHeight="1">
      <c r="B46" s="3" t="s">
        <v>54</v>
      </c>
      <c r="C46" s="46"/>
      <c r="D46" s="46"/>
      <c r="E46" s="4" t="s">
        <v>55</v>
      </c>
      <c r="F46" s="5" t="s">
        <v>56</v>
      </c>
      <c r="G46" s="5">
        <f>SUM(G47+G52+G55+G60)</f>
        <v>0</v>
      </c>
      <c r="H46" s="5">
        <f>SUM(H47+H52+H55+H60)</f>
        <v>1358457</v>
      </c>
      <c r="I46" s="47">
        <f t="shared" si="2"/>
        <v>50778823</v>
      </c>
      <c r="J46" s="47"/>
    </row>
    <row r="47" spans="2:10" ht="16.5" customHeight="1">
      <c r="B47" s="6"/>
      <c r="C47" s="44" t="s">
        <v>57</v>
      </c>
      <c r="D47" s="44"/>
      <c r="E47" s="7" t="s">
        <v>58</v>
      </c>
      <c r="F47" s="8" t="s">
        <v>59</v>
      </c>
      <c r="G47" s="8">
        <f>SUM(G48+G50)</f>
        <v>0</v>
      </c>
      <c r="H47" s="8">
        <f>SUM(H48+H50)</f>
        <v>102000</v>
      </c>
      <c r="I47" s="45">
        <f t="shared" si="2"/>
        <v>7867666</v>
      </c>
      <c r="J47" s="45"/>
    </row>
    <row r="48" spans="2:10" ht="16.5" customHeight="1">
      <c r="B48" s="6"/>
      <c r="C48" s="38"/>
      <c r="D48" s="38"/>
      <c r="E48" s="9" t="s">
        <v>112</v>
      </c>
      <c r="F48" s="12">
        <v>5621166</v>
      </c>
      <c r="G48" s="12">
        <f>SUM(G49)</f>
        <v>0</v>
      </c>
      <c r="H48" s="12">
        <f>SUM(H49)</f>
        <v>72000</v>
      </c>
      <c r="I48" s="39">
        <f t="shared" si="2"/>
        <v>5693166</v>
      </c>
      <c r="J48" s="39"/>
    </row>
    <row r="49" spans="2:10" ht="19.5" customHeight="1">
      <c r="B49" s="6"/>
      <c r="C49" s="38"/>
      <c r="D49" s="38"/>
      <c r="E49" s="15" t="s">
        <v>130</v>
      </c>
      <c r="F49" s="14">
        <v>490060</v>
      </c>
      <c r="G49" s="14">
        <v>0</v>
      </c>
      <c r="H49" s="14">
        <v>72000</v>
      </c>
      <c r="I49" s="39">
        <f t="shared" si="2"/>
        <v>562060</v>
      </c>
      <c r="J49" s="39"/>
    </row>
    <row r="50" spans="2:10" ht="16.5" customHeight="1">
      <c r="B50" s="6"/>
      <c r="C50" s="38"/>
      <c r="D50" s="38"/>
      <c r="E50" s="16" t="s">
        <v>110</v>
      </c>
      <c r="F50" s="14">
        <v>2144500</v>
      </c>
      <c r="G50" s="14">
        <f>SUM(G51)</f>
        <v>0</v>
      </c>
      <c r="H50" s="14">
        <f>SUM(H51)</f>
        <v>30000</v>
      </c>
      <c r="I50" s="39">
        <f t="shared" si="2"/>
        <v>2174500</v>
      </c>
      <c r="J50" s="39"/>
    </row>
    <row r="51" spans="2:10" ht="19.5" customHeight="1">
      <c r="B51" s="6"/>
      <c r="C51" s="38"/>
      <c r="D51" s="38"/>
      <c r="E51" s="15" t="s">
        <v>128</v>
      </c>
      <c r="F51" s="14" t="s">
        <v>15</v>
      </c>
      <c r="G51" s="14">
        <v>0</v>
      </c>
      <c r="H51" s="14">
        <v>30000</v>
      </c>
      <c r="I51" s="39">
        <f t="shared" si="2"/>
        <v>30000</v>
      </c>
      <c r="J51" s="39"/>
    </row>
    <row r="52" spans="2:10" ht="16.5" customHeight="1">
      <c r="B52" s="6"/>
      <c r="C52" s="44" t="s">
        <v>60</v>
      </c>
      <c r="D52" s="44"/>
      <c r="E52" s="7" t="s">
        <v>61</v>
      </c>
      <c r="F52" s="8" t="s">
        <v>62</v>
      </c>
      <c r="G52" s="8">
        <f>SUM(G53)</f>
        <v>0</v>
      </c>
      <c r="H52" s="8" t="s">
        <v>63</v>
      </c>
      <c r="I52" s="45">
        <f t="shared" si="2"/>
        <v>13263096</v>
      </c>
      <c r="J52" s="45"/>
    </row>
    <row r="53" spans="2:10" ht="16.5" customHeight="1">
      <c r="B53" s="6"/>
      <c r="C53" s="38"/>
      <c r="D53" s="38"/>
      <c r="E53" s="9" t="s">
        <v>110</v>
      </c>
      <c r="F53" s="17" t="s">
        <v>64</v>
      </c>
      <c r="G53" s="17">
        <f>SUM(G54)</f>
        <v>0</v>
      </c>
      <c r="H53" s="17">
        <f>SUM(H54)</f>
        <v>1005000</v>
      </c>
      <c r="I53" s="49">
        <f t="shared" si="2"/>
        <v>4205000</v>
      </c>
      <c r="J53" s="49"/>
    </row>
    <row r="54" spans="2:10" ht="16.5" customHeight="1">
      <c r="B54" s="6"/>
      <c r="C54" s="38"/>
      <c r="D54" s="38"/>
      <c r="E54" s="11" t="s">
        <v>65</v>
      </c>
      <c r="F54" s="12" t="s">
        <v>64</v>
      </c>
      <c r="G54" s="12">
        <v>0</v>
      </c>
      <c r="H54" s="12">
        <v>1005000</v>
      </c>
      <c r="I54" s="39">
        <f t="shared" si="2"/>
        <v>4205000</v>
      </c>
      <c r="J54" s="39"/>
    </row>
    <row r="55" spans="2:10" ht="16.5" customHeight="1">
      <c r="B55" s="6"/>
      <c r="C55" s="44" t="s">
        <v>66</v>
      </c>
      <c r="D55" s="44"/>
      <c r="E55" s="7" t="s">
        <v>67</v>
      </c>
      <c r="F55" s="8" t="s">
        <v>68</v>
      </c>
      <c r="G55" s="8">
        <f>SUM(G56+G58)</f>
        <v>0</v>
      </c>
      <c r="H55" s="8">
        <f>SUM(H56+H58)</f>
        <v>238000</v>
      </c>
      <c r="I55" s="45">
        <f t="shared" si="2"/>
        <v>20618307</v>
      </c>
      <c r="J55" s="45"/>
    </row>
    <row r="56" spans="2:10" ht="16.5" customHeight="1">
      <c r="B56" s="6"/>
      <c r="C56" s="38"/>
      <c r="D56" s="38"/>
      <c r="E56" s="9" t="s">
        <v>112</v>
      </c>
      <c r="F56" s="12">
        <v>18852507</v>
      </c>
      <c r="G56" s="12">
        <f>SUM(G57)</f>
        <v>0</v>
      </c>
      <c r="H56" s="12">
        <f>SUM(H57)</f>
        <v>168000</v>
      </c>
      <c r="I56" s="39">
        <f t="shared" si="2"/>
        <v>19020507</v>
      </c>
      <c r="J56" s="39"/>
    </row>
    <row r="57" spans="2:10" ht="24" customHeight="1">
      <c r="B57" s="6"/>
      <c r="C57" s="38"/>
      <c r="D57" s="38"/>
      <c r="E57" s="15" t="s">
        <v>129</v>
      </c>
      <c r="F57" s="14">
        <v>2406568</v>
      </c>
      <c r="G57" s="14">
        <v>0</v>
      </c>
      <c r="H57" s="14">
        <v>168000</v>
      </c>
      <c r="I57" s="39">
        <f t="shared" si="2"/>
        <v>2574568</v>
      </c>
      <c r="J57" s="39"/>
    </row>
    <row r="58" spans="2:10" ht="16.5" customHeight="1">
      <c r="B58" s="6"/>
      <c r="C58" s="38"/>
      <c r="D58" s="38"/>
      <c r="E58" s="16" t="s">
        <v>110</v>
      </c>
      <c r="F58" s="12">
        <v>1527800</v>
      </c>
      <c r="G58" s="12">
        <f>SUM(G59)</f>
        <v>0</v>
      </c>
      <c r="H58" s="12">
        <f>SUM(H59)</f>
        <v>70000</v>
      </c>
      <c r="I58" s="39">
        <f aca="true" t="shared" si="4" ref="I58:I79">SUM(F58-G58+H58)</f>
        <v>1597800</v>
      </c>
      <c r="J58" s="39"/>
    </row>
    <row r="59" spans="2:10" ht="21.75" customHeight="1">
      <c r="B59" s="6"/>
      <c r="C59" s="38"/>
      <c r="D59" s="38"/>
      <c r="E59" s="15" t="s">
        <v>131</v>
      </c>
      <c r="F59" s="12" t="s">
        <v>15</v>
      </c>
      <c r="G59" s="12">
        <v>0</v>
      </c>
      <c r="H59" s="12">
        <v>70000</v>
      </c>
      <c r="I59" s="39">
        <f t="shared" si="4"/>
        <v>70000</v>
      </c>
      <c r="J59" s="39"/>
    </row>
    <row r="60" spans="2:10" ht="16.5" customHeight="1">
      <c r="B60" s="6"/>
      <c r="C60" s="44" t="s">
        <v>69</v>
      </c>
      <c r="D60" s="44"/>
      <c r="E60" s="7" t="s">
        <v>70</v>
      </c>
      <c r="F60" s="8" t="s">
        <v>71</v>
      </c>
      <c r="G60" s="8">
        <f>SUM(G61)</f>
        <v>0</v>
      </c>
      <c r="H60" s="8">
        <f>SUM(H61)</f>
        <v>13457</v>
      </c>
      <c r="I60" s="45">
        <f t="shared" si="4"/>
        <v>2161330</v>
      </c>
      <c r="J60" s="45"/>
    </row>
    <row r="61" spans="2:10" ht="16.5" customHeight="1">
      <c r="B61" s="6"/>
      <c r="C61" s="38"/>
      <c r="D61" s="38"/>
      <c r="E61" s="9" t="s">
        <v>112</v>
      </c>
      <c r="F61" s="12">
        <v>1997873</v>
      </c>
      <c r="G61" s="12">
        <f>SUM(G62+G63+G64)</f>
        <v>0</v>
      </c>
      <c r="H61" s="12">
        <f>SUM(H62+H63+H64)</f>
        <v>13457</v>
      </c>
      <c r="I61" s="39">
        <f t="shared" si="4"/>
        <v>2011330</v>
      </c>
      <c r="J61" s="39"/>
    </row>
    <row r="62" spans="2:10" ht="20.25" customHeight="1">
      <c r="B62" s="6"/>
      <c r="C62" s="38"/>
      <c r="D62" s="38"/>
      <c r="E62" s="15" t="s">
        <v>132</v>
      </c>
      <c r="F62" s="12" t="s">
        <v>72</v>
      </c>
      <c r="G62" s="12">
        <v>0</v>
      </c>
      <c r="H62" s="12">
        <v>7729</v>
      </c>
      <c r="I62" s="39">
        <f t="shared" si="4"/>
        <v>444011</v>
      </c>
      <c r="J62" s="39"/>
    </row>
    <row r="63" spans="2:10" ht="32.25" customHeight="1">
      <c r="B63" s="6"/>
      <c r="C63" s="38"/>
      <c r="D63" s="38"/>
      <c r="E63" s="15" t="s">
        <v>142</v>
      </c>
      <c r="F63" s="12" t="s">
        <v>73</v>
      </c>
      <c r="G63" s="12">
        <v>0</v>
      </c>
      <c r="H63" s="12">
        <v>3795</v>
      </c>
      <c r="I63" s="39">
        <f t="shared" si="4"/>
        <v>18795</v>
      </c>
      <c r="J63" s="39"/>
    </row>
    <row r="64" spans="2:10" ht="22.5" customHeight="1">
      <c r="B64" s="6"/>
      <c r="C64" s="38"/>
      <c r="D64" s="38"/>
      <c r="E64" s="15" t="s">
        <v>133</v>
      </c>
      <c r="F64" s="12" t="s">
        <v>15</v>
      </c>
      <c r="G64" s="12">
        <v>0</v>
      </c>
      <c r="H64" s="12">
        <v>1933</v>
      </c>
      <c r="I64" s="39">
        <f t="shared" si="4"/>
        <v>1933</v>
      </c>
      <c r="J64" s="39"/>
    </row>
    <row r="65" spans="2:10" ht="16.5" customHeight="1">
      <c r="B65" s="3" t="s">
        <v>74</v>
      </c>
      <c r="C65" s="46"/>
      <c r="D65" s="46"/>
      <c r="E65" s="4" t="s">
        <v>75</v>
      </c>
      <c r="F65" s="5">
        <v>21130793</v>
      </c>
      <c r="G65" s="5">
        <f>SUM(G69+G66)</f>
        <v>297763</v>
      </c>
      <c r="H65" s="5">
        <f>SUM(H69+H66)</f>
        <v>927763</v>
      </c>
      <c r="I65" s="47">
        <f t="shared" si="4"/>
        <v>21760793</v>
      </c>
      <c r="J65" s="47"/>
    </row>
    <row r="66" spans="2:10" ht="16.5" customHeight="1">
      <c r="B66" s="6"/>
      <c r="C66" s="44" t="s">
        <v>76</v>
      </c>
      <c r="D66" s="44"/>
      <c r="E66" s="7" t="s">
        <v>77</v>
      </c>
      <c r="F66" s="8" t="s">
        <v>78</v>
      </c>
      <c r="G66" s="8">
        <f>SUM(G67)</f>
        <v>0</v>
      </c>
      <c r="H66" s="8">
        <f>SUM(H67)</f>
        <v>630000</v>
      </c>
      <c r="I66" s="45">
        <f t="shared" si="4"/>
        <v>8297159</v>
      </c>
      <c r="J66" s="45"/>
    </row>
    <row r="67" spans="2:10" ht="16.5" customHeight="1">
      <c r="B67" s="6"/>
      <c r="C67" s="38"/>
      <c r="D67" s="38"/>
      <c r="E67" s="9" t="s">
        <v>110</v>
      </c>
      <c r="F67" s="12" t="s">
        <v>8</v>
      </c>
      <c r="G67" s="12">
        <f>SUM(G68)</f>
        <v>0</v>
      </c>
      <c r="H67" s="12">
        <f>SUM(H68)</f>
        <v>630000</v>
      </c>
      <c r="I67" s="39">
        <f t="shared" si="4"/>
        <v>880000</v>
      </c>
      <c r="J67" s="39"/>
    </row>
    <row r="68" spans="2:10" ht="17.25" customHeight="1">
      <c r="B68" s="13"/>
      <c r="C68" s="48"/>
      <c r="D68" s="48"/>
      <c r="E68" s="15" t="s">
        <v>134</v>
      </c>
      <c r="F68" s="20">
        <v>0</v>
      </c>
      <c r="G68" s="20">
        <v>0</v>
      </c>
      <c r="H68" s="20">
        <v>630000</v>
      </c>
      <c r="I68" s="39">
        <f t="shared" si="4"/>
        <v>630000</v>
      </c>
      <c r="J68" s="39"/>
    </row>
    <row r="69" spans="2:10" ht="16.5" customHeight="1">
      <c r="B69" s="18"/>
      <c r="C69" s="44" t="s">
        <v>79</v>
      </c>
      <c r="D69" s="44"/>
      <c r="E69" s="7" t="s">
        <v>70</v>
      </c>
      <c r="F69" s="8" t="s">
        <v>80</v>
      </c>
      <c r="G69" s="8">
        <f>SUM(G70)</f>
        <v>297763</v>
      </c>
      <c r="H69" s="8">
        <f>SUM(H70)</f>
        <v>297763</v>
      </c>
      <c r="I69" s="45">
        <f t="shared" si="4"/>
        <v>341000</v>
      </c>
      <c r="J69" s="45"/>
    </row>
    <row r="70" spans="2:10" ht="25.5" customHeight="1">
      <c r="B70" s="6"/>
      <c r="C70" s="38"/>
      <c r="D70" s="38"/>
      <c r="E70" s="9" t="s">
        <v>112</v>
      </c>
      <c r="F70" s="12">
        <v>341000</v>
      </c>
      <c r="G70" s="12">
        <f>SUM(G71+G72+G73+G74+G75+G76+G77+G78+G79)</f>
        <v>297763</v>
      </c>
      <c r="H70" s="12">
        <f>SUM(H71+H72+H73+H74+H75+H76+H77+H78+H79)</f>
        <v>297763</v>
      </c>
      <c r="I70" s="39">
        <f t="shared" si="4"/>
        <v>341000</v>
      </c>
      <c r="J70" s="39"/>
    </row>
    <row r="71" spans="2:10" ht="22.5" customHeight="1">
      <c r="B71" s="6"/>
      <c r="C71" s="38"/>
      <c r="D71" s="38"/>
      <c r="E71" s="11" t="s">
        <v>82</v>
      </c>
      <c r="F71" s="12" t="s">
        <v>15</v>
      </c>
      <c r="G71" s="12">
        <v>0</v>
      </c>
      <c r="H71" s="12">
        <v>7500</v>
      </c>
      <c r="I71" s="39">
        <f t="shared" si="4"/>
        <v>7500</v>
      </c>
      <c r="J71" s="39"/>
    </row>
    <row r="72" spans="2:10" ht="22.5" customHeight="1">
      <c r="B72" s="6"/>
      <c r="C72" s="38"/>
      <c r="D72" s="38"/>
      <c r="E72" s="11" t="s">
        <v>83</v>
      </c>
      <c r="F72" s="12" t="s">
        <v>15</v>
      </c>
      <c r="G72" s="12">
        <v>0</v>
      </c>
      <c r="H72" s="12">
        <v>18000</v>
      </c>
      <c r="I72" s="39">
        <f t="shared" si="4"/>
        <v>18000</v>
      </c>
      <c r="J72" s="39"/>
    </row>
    <row r="73" spans="2:10" ht="22.5" customHeight="1">
      <c r="B73" s="6"/>
      <c r="C73" s="38"/>
      <c r="D73" s="38"/>
      <c r="E73" s="11" t="s">
        <v>85</v>
      </c>
      <c r="F73" s="12" t="s">
        <v>15</v>
      </c>
      <c r="G73" s="12">
        <v>0</v>
      </c>
      <c r="H73" s="12">
        <v>100000</v>
      </c>
      <c r="I73" s="39">
        <f t="shared" si="4"/>
        <v>100000</v>
      </c>
      <c r="J73" s="39"/>
    </row>
    <row r="74" spans="2:10" ht="22.5" customHeight="1">
      <c r="B74" s="6"/>
      <c r="C74" s="38"/>
      <c r="D74" s="38"/>
      <c r="E74" s="11" t="s">
        <v>86</v>
      </c>
      <c r="F74" s="12" t="s">
        <v>15</v>
      </c>
      <c r="G74" s="12">
        <v>0</v>
      </c>
      <c r="H74" s="12">
        <v>6763</v>
      </c>
      <c r="I74" s="39">
        <f t="shared" si="4"/>
        <v>6763</v>
      </c>
      <c r="J74" s="39"/>
    </row>
    <row r="75" spans="2:10" ht="22.5" customHeight="1">
      <c r="B75" s="6"/>
      <c r="C75" s="38"/>
      <c r="D75" s="38"/>
      <c r="E75" s="11" t="s">
        <v>87</v>
      </c>
      <c r="F75" s="12" t="s">
        <v>15</v>
      </c>
      <c r="G75" s="12">
        <v>0</v>
      </c>
      <c r="H75" s="12">
        <v>36000</v>
      </c>
      <c r="I75" s="39">
        <f t="shared" si="4"/>
        <v>36000</v>
      </c>
      <c r="J75" s="39"/>
    </row>
    <row r="76" spans="2:10" ht="22.5" customHeight="1">
      <c r="B76" s="6"/>
      <c r="C76" s="38"/>
      <c r="D76" s="38"/>
      <c r="E76" s="11" t="s">
        <v>88</v>
      </c>
      <c r="F76" s="12" t="s">
        <v>15</v>
      </c>
      <c r="G76" s="12">
        <v>0</v>
      </c>
      <c r="H76" s="12">
        <v>4500</v>
      </c>
      <c r="I76" s="39">
        <f t="shared" si="4"/>
        <v>4500</v>
      </c>
      <c r="J76" s="39"/>
    </row>
    <row r="77" spans="2:10" ht="22.5" customHeight="1">
      <c r="B77" s="6"/>
      <c r="C77" s="38"/>
      <c r="D77" s="38"/>
      <c r="E77" s="11" t="s">
        <v>89</v>
      </c>
      <c r="F77" s="12" t="s">
        <v>15</v>
      </c>
      <c r="G77" s="12">
        <v>0</v>
      </c>
      <c r="H77" s="12">
        <v>90000</v>
      </c>
      <c r="I77" s="39">
        <f t="shared" si="4"/>
        <v>90000</v>
      </c>
      <c r="J77" s="39"/>
    </row>
    <row r="78" spans="2:10" ht="22.5" customHeight="1">
      <c r="B78" s="6"/>
      <c r="C78" s="38"/>
      <c r="D78" s="38"/>
      <c r="E78" s="11" t="s">
        <v>90</v>
      </c>
      <c r="F78" s="12" t="s">
        <v>15</v>
      </c>
      <c r="G78" s="12">
        <v>0</v>
      </c>
      <c r="H78" s="12">
        <v>35000</v>
      </c>
      <c r="I78" s="39">
        <f t="shared" si="4"/>
        <v>35000</v>
      </c>
      <c r="J78" s="39"/>
    </row>
    <row r="79" spans="2:10" ht="22.5" customHeight="1">
      <c r="B79" s="6"/>
      <c r="C79" s="38"/>
      <c r="D79" s="38"/>
      <c r="E79" s="11" t="s">
        <v>113</v>
      </c>
      <c r="F79" s="12" t="s">
        <v>81</v>
      </c>
      <c r="G79" s="12">
        <v>297763</v>
      </c>
      <c r="H79" s="12">
        <v>0</v>
      </c>
      <c r="I79" s="39">
        <f t="shared" si="4"/>
        <v>2237</v>
      </c>
      <c r="J79" s="39"/>
    </row>
    <row r="80" spans="2:10" ht="16.5" customHeight="1">
      <c r="B80" s="3" t="s">
        <v>91</v>
      </c>
      <c r="C80" s="46"/>
      <c r="D80" s="46"/>
      <c r="E80" s="4" t="s">
        <v>92</v>
      </c>
      <c r="F80" s="5" t="s">
        <v>93</v>
      </c>
      <c r="G80" s="5">
        <f>SUM(G81)</f>
        <v>0</v>
      </c>
      <c r="H80" s="5">
        <f>SUM(H81)</f>
        <v>3833672</v>
      </c>
      <c r="I80" s="47">
        <f aca="true" t="shared" si="5" ref="I80:I89">SUM(F80-G80+H80)</f>
        <v>11157299</v>
      </c>
      <c r="J80" s="47"/>
    </row>
    <row r="81" spans="2:10" ht="16.5" customHeight="1">
      <c r="B81" s="6"/>
      <c r="C81" s="44" t="s">
        <v>94</v>
      </c>
      <c r="D81" s="44"/>
      <c r="E81" s="7" t="s">
        <v>95</v>
      </c>
      <c r="F81" s="8" t="s">
        <v>96</v>
      </c>
      <c r="G81" s="8">
        <f>SUM(G82)</f>
        <v>0</v>
      </c>
      <c r="H81" s="8">
        <f>SUM(H82)</f>
        <v>3833672</v>
      </c>
      <c r="I81" s="45">
        <f t="shared" si="5"/>
        <v>10600339</v>
      </c>
      <c r="J81" s="45"/>
    </row>
    <row r="82" spans="2:10" ht="16.5" customHeight="1">
      <c r="B82" s="6"/>
      <c r="C82" s="38"/>
      <c r="D82" s="38"/>
      <c r="E82" s="9" t="s">
        <v>112</v>
      </c>
      <c r="F82" s="12">
        <v>6766667</v>
      </c>
      <c r="G82" s="12">
        <f>SUM(G83+G84+G85+G86+G87+G88+G89)</f>
        <v>0</v>
      </c>
      <c r="H82" s="12">
        <f>SUM(H83+H84+H85+H86+H87+H88+H89)</f>
        <v>3833672</v>
      </c>
      <c r="I82" s="39">
        <f t="shared" si="5"/>
        <v>10600339</v>
      </c>
      <c r="J82" s="39"/>
    </row>
    <row r="83" spans="2:10" ht="26.25" customHeight="1">
      <c r="B83" s="6"/>
      <c r="C83" s="38"/>
      <c r="D83" s="38"/>
      <c r="E83" s="15" t="s">
        <v>122</v>
      </c>
      <c r="F83" s="14">
        <v>4248998</v>
      </c>
      <c r="G83" s="14">
        <v>0</v>
      </c>
      <c r="H83" s="14">
        <v>94600</v>
      </c>
      <c r="I83" s="39">
        <f t="shared" si="5"/>
        <v>4343598</v>
      </c>
      <c r="J83" s="39"/>
    </row>
    <row r="84" spans="2:10" ht="45.75" customHeight="1">
      <c r="B84" s="6"/>
      <c r="C84" s="38"/>
      <c r="D84" s="38"/>
      <c r="E84" s="19" t="s">
        <v>114</v>
      </c>
      <c r="F84" s="14">
        <v>0</v>
      </c>
      <c r="G84" s="14">
        <v>0</v>
      </c>
      <c r="H84" s="14">
        <v>1178275</v>
      </c>
      <c r="I84" s="39">
        <f t="shared" si="5"/>
        <v>1178275</v>
      </c>
      <c r="J84" s="39"/>
    </row>
    <row r="85" spans="2:10" ht="42.75" customHeight="1">
      <c r="B85" s="6"/>
      <c r="C85" s="38"/>
      <c r="D85" s="38"/>
      <c r="E85" s="19" t="s">
        <v>115</v>
      </c>
      <c r="F85" s="14">
        <v>0</v>
      </c>
      <c r="G85" s="14">
        <v>0</v>
      </c>
      <c r="H85" s="14" t="s">
        <v>97</v>
      </c>
      <c r="I85" s="39">
        <f t="shared" si="5"/>
        <v>219773</v>
      </c>
      <c r="J85" s="39"/>
    </row>
    <row r="86" spans="2:10" ht="42" customHeight="1">
      <c r="B86" s="6"/>
      <c r="C86" s="38"/>
      <c r="D86" s="38"/>
      <c r="E86" s="19" t="s">
        <v>118</v>
      </c>
      <c r="F86" s="14">
        <v>0</v>
      </c>
      <c r="G86" s="14">
        <v>0</v>
      </c>
      <c r="H86" s="14">
        <v>413835</v>
      </c>
      <c r="I86" s="39">
        <f t="shared" si="5"/>
        <v>413835</v>
      </c>
      <c r="J86" s="39"/>
    </row>
    <row r="87" spans="2:10" ht="43.5" customHeight="1">
      <c r="B87" s="6"/>
      <c r="C87" s="38"/>
      <c r="D87" s="38"/>
      <c r="E87" s="19" t="s">
        <v>116</v>
      </c>
      <c r="F87" s="14" t="s">
        <v>15</v>
      </c>
      <c r="G87" s="14">
        <v>0</v>
      </c>
      <c r="H87" s="14">
        <v>77189</v>
      </c>
      <c r="I87" s="39">
        <f t="shared" si="5"/>
        <v>77189</v>
      </c>
      <c r="J87" s="39"/>
    </row>
    <row r="88" spans="2:10" ht="40.5" customHeight="1">
      <c r="B88" s="6"/>
      <c r="C88" s="38"/>
      <c r="D88" s="38"/>
      <c r="E88" s="19" t="s">
        <v>119</v>
      </c>
      <c r="F88" s="12">
        <v>0</v>
      </c>
      <c r="G88" s="12">
        <v>0</v>
      </c>
      <c r="H88" s="12">
        <v>1559180</v>
      </c>
      <c r="I88" s="39">
        <f t="shared" si="5"/>
        <v>1559180</v>
      </c>
      <c r="J88" s="39"/>
    </row>
    <row r="89" spans="2:10" ht="39" customHeight="1">
      <c r="B89" s="6"/>
      <c r="C89" s="38"/>
      <c r="D89" s="38"/>
      <c r="E89" s="19" t="s">
        <v>117</v>
      </c>
      <c r="F89" s="12" t="s">
        <v>15</v>
      </c>
      <c r="G89" s="12">
        <v>0</v>
      </c>
      <c r="H89" s="12">
        <v>290820</v>
      </c>
      <c r="I89" s="39">
        <f t="shared" si="5"/>
        <v>290820</v>
      </c>
      <c r="J89" s="39"/>
    </row>
    <row r="90" spans="2:10" ht="16.5" customHeight="1">
      <c r="B90" s="3" t="s">
        <v>98</v>
      </c>
      <c r="C90" s="46"/>
      <c r="D90" s="46"/>
      <c r="E90" s="4" t="s">
        <v>99</v>
      </c>
      <c r="F90" s="5" t="s">
        <v>100</v>
      </c>
      <c r="G90" s="5">
        <f>SUM(G91)</f>
        <v>0</v>
      </c>
      <c r="H90" s="5">
        <f>SUM(H91)</f>
        <v>58000</v>
      </c>
      <c r="I90" s="47">
        <f aca="true" t="shared" si="6" ref="I90:I95">SUM(F90-G90+H90)</f>
        <v>13473760</v>
      </c>
      <c r="J90" s="47"/>
    </row>
    <row r="91" spans="2:10" ht="16.5" customHeight="1">
      <c r="B91" s="6"/>
      <c r="C91" s="44" t="s">
        <v>101</v>
      </c>
      <c r="D91" s="44"/>
      <c r="E91" s="7" t="s">
        <v>102</v>
      </c>
      <c r="F91" s="8" t="s">
        <v>103</v>
      </c>
      <c r="G91" s="8">
        <f>SUM(G92+G95)</f>
        <v>0</v>
      </c>
      <c r="H91" s="8">
        <f>SUM(H92+H95)</f>
        <v>58000</v>
      </c>
      <c r="I91" s="45">
        <f t="shared" si="6"/>
        <v>3735588</v>
      </c>
      <c r="J91" s="45"/>
    </row>
    <row r="92" spans="2:10" ht="16.5" customHeight="1">
      <c r="B92" s="6"/>
      <c r="C92" s="38"/>
      <c r="D92" s="38"/>
      <c r="E92" s="9" t="s">
        <v>112</v>
      </c>
      <c r="F92" s="12">
        <v>3667588</v>
      </c>
      <c r="G92" s="12">
        <f>SUM(G93+G94)</f>
        <v>0</v>
      </c>
      <c r="H92" s="12">
        <f>SUM(H93+H94)</f>
        <v>28000</v>
      </c>
      <c r="I92" s="39">
        <f t="shared" si="6"/>
        <v>3695588</v>
      </c>
      <c r="J92" s="39"/>
    </row>
    <row r="93" spans="2:10" ht="23.25" customHeight="1">
      <c r="B93" s="6"/>
      <c r="C93" s="38"/>
      <c r="D93" s="38"/>
      <c r="E93" s="11" t="s">
        <v>140</v>
      </c>
      <c r="F93" s="12">
        <v>409669</v>
      </c>
      <c r="G93" s="12">
        <v>0</v>
      </c>
      <c r="H93" s="12" t="s">
        <v>84</v>
      </c>
      <c r="I93" s="39">
        <f t="shared" si="6"/>
        <v>427669</v>
      </c>
      <c r="J93" s="39"/>
    </row>
    <row r="94" spans="2:10" ht="16.5" customHeight="1">
      <c r="B94" s="6"/>
      <c r="C94" s="38"/>
      <c r="D94" s="38"/>
      <c r="E94" s="11" t="s">
        <v>120</v>
      </c>
      <c r="F94" s="12">
        <v>6000</v>
      </c>
      <c r="G94" s="12">
        <v>0</v>
      </c>
      <c r="H94" s="12" t="s">
        <v>53</v>
      </c>
      <c r="I94" s="39">
        <f t="shared" si="6"/>
        <v>16000</v>
      </c>
      <c r="J94" s="39"/>
    </row>
    <row r="95" spans="2:10" ht="16.5" customHeight="1">
      <c r="B95" s="6"/>
      <c r="C95" s="38"/>
      <c r="D95" s="38"/>
      <c r="E95" s="9" t="s">
        <v>110</v>
      </c>
      <c r="F95" s="12" t="s">
        <v>53</v>
      </c>
      <c r="G95" s="12">
        <f>SUM(G96)</f>
        <v>0</v>
      </c>
      <c r="H95" s="12">
        <f>SUM(H96)</f>
        <v>30000</v>
      </c>
      <c r="I95" s="39">
        <f t="shared" si="6"/>
        <v>40000</v>
      </c>
      <c r="J95" s="39"/>
    </row>
    <row r="96" spans="2:10" ht="19.5" customHeight="1">
      <c r="B96" s="6"/>
      <c r="C96" s="38"/>
      <c r="D96" s="38"/>
      <c r="E96" s="11" t="s">
        <v>104</v>
      </c>
      <c r="F96" s="12" t="s">
        <v>15</v>
      </c>
      <c r="G96" s="12">
        <v>0</v>
      </c>
      <c r="H96" s="12">
        <v>30000</v>
      </c>
      <c r="I96" s="39">
        <f>SUM(F96-G96+H96)</f>
        <v>30000</v>
      </c>
      <c r="J96" s="39"/>
    </row>
    <row r="97" spans="2:10" ht="5.25" customHeight="1">
      <c r="B97" s="40"/>
      <c r="C97" s="40"/>
      <c r="D97" s="40"/>
      <c r="E97" s="41"/>
      <c r="F97" s="41"/>
      <c r="G97" s="41"/>
      <c r="H97" s="41"/>
      <c r="I97" s="41"/>
      <c r="J97" s="41"/>
    </row>
    <row r="98" spans="2:10" ht="16.5" customHeight="1">
      <c r="B98" s="42" t="s">
        <v>105</v>
      </c>
      <c r="C98" s="42"/>
      <c r="D98" s="42"/>
      <c r="E98" s="42"/>
      <c r="F98" s="34">
        <v>171133951</v>
      </c>
      <c r="G98" s="34">
        <f>SUM(G4+G8+G40+G46+G65+G80+G90+G34)</f>
        <v>471238</v>
      </c>
      <c r="H98" s="34">
        <f>SUM(H4+H8+H40+H46+H65+H80+H90+H34)</f>
        <v>10581120</v>
      </c>
      <c r="I98" s="43">
        <f>SUM(F98-G98+H98)</f>
        <v>181243833</v>
      </c>
      <c r="J98" s="43"/>
    </row>
    <row r="99" spans="1:10" ht="48.7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</row>
    <row r="100" spans="1:10" ht="4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</row>
    <row r="101" spans="1:10" ht="5.2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36"/>
    </row>
    <row r="102" spans="2:10" ht="5.25" customHeight="1">
      <c r="B102" s="37"/>
      <c r="C102" s="37"/>
      <c r="D102" s="35"/>
      <c r="E102" s="35"/>
      <c r="F102" s="35"/>
      <c r="G102" s="35"/>
      <c r="H102" s="35"/>
      <c r="I102" s="35"/>
      <c r="J102" s="36"/>
    </row>
    <row r="103" spans="2:10" ht="11.25" customHeight="1">
      <c r="B103" s="37"/>
      <c r="C103" s="37"/>
      <c r="D103" s="35"/>
      <c r="E103" s="35"/>
      <c r="F103" s="35"/>
      <c r="G103" s="35"/>
      <c r="H103" s="35"/>
      <c r="I103" s="35"/>
      <c r="J103" s="35"/>
    </row>
  </sheetData>
  <sheetProtection/>
  <mergeCells count="199">
    <mergeCell ref="I26:J26"/>
    <mergeCell ref="C34:D34"/>
    <mergeCell ref="I34:J34"/>
    <mergeCell ref="C35:D35"/>
    <mergeCell ref="I35:J35"/>
    <mergeCell ref="C38:D38"/>
    <mergeCell ref="I38:J38"/>
    <mergeCell ref="C36:D36"/>
    <mergeCell ref="I36:J36"/>
    <mergeCell ref="C37:D37"/>
    <mergeCell ref="A1:J1"/>
    <mergeCell ref="B2:F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9:D29"/>
    <mergeCell ref="I29:J29"/>
    <mergeCell ref="C23:D23"/>
    <mergeCell ref="I23:J23"/>
    <mergeCell ref="C28:D28"/>
    <mergeCell ref="I28:J28"/>
    <mergeCell ref="C27:D27"/>
    <mergeCell ref="I27:J27"/>
    <mergeCell ref="I24:J24"/>
    <mergeCell ref="I25:J25"/>
    <mergeCell ref="C30:D30"/>
    <mergeCell ref="I30:J30"/>
    <mergeCell ref="C31:D31"/>
    <mergeCell ref="I31:J31"/>
    <mergeCell ref="C32:D32"/>
    <mergeCell ref="I32:J32"/>
    <mergeCell ref="C33:D33"/>
    <mergeCell ref="I33:J33"/>
    <mergeCell ref="C40:D40"/>
    <mergeCell ref="I40:J40"/>
    <mergeCell ref="C41:D41"/>
    <mergeCell ref="I41:J41"/>
    <mergeCell ref="C39:D39"/>
    <mergeCell ref="I39:J39"/>
    <mergeCell ref="I37:J37"/>
    <mergeCell ref="C42:D42"/>
    <mergeCell ref="I42:J42"/>
    <mergeCell ref="C43:D43"/>
    <mergeCell ref="I43:J43"/>
    <mergeCell ref="C44:D44"/>
    <mergeCell ref="I44:J44"/>
    <mergeCell ref="C45:D45"/>
    <mergeCell ref="I45:J45"/>
    <mergeCell ref="C46:D46"/>
    <mergeCell ref="I46:J46"/>
    <mergeCell ref="C47:D47"/>
    <mergeCell ref="I47:J47"/>
    <mergeCell ref="C48:D48"/>
    <mergeCell ref="I48:J48"/>
    <mergeCell ref="C49:D49"/>
    <mergeCell ref="I49:J49"/>
    <mergeCell ref="C50:D50"/>
    <mergeCell ref="I50:J50"/>
    <mergeCell ref="C51:D51"/>
    <mergeCell ref="I51:J51"/>
    <mergeCell ref="C52:D52"/>
    <mergeCell ref="I52:J52"/>
    <mergeCell ref="C53:D53"/>
    <mergeCell ref="I53:J53"/>
    <mergeCell ref="C57:D57"/>
    <mergeCell ref="I57:J57"/>
    <mergeCell ref="C54:D54"/>
    <mergeCell ref="I54:J54"/>
    <mergeCell ref="C55:D55"/>
    <mergeCell ref="I55:J55"/>
    <mergeCell ref="C56:D56"/>
    <mergeCell ref="I56:J56"/>
    <mergeCell ref="C58:D58"/>
    <mergeCell ref="I58:J58"/>
    <mergeCell ref="C59:D59"/>
    <mergeCell ref="I59:J59"/>
    <mergeCell ref="C60:D60"/>
    <mergeCell ref="I60:J60"/>
    <mergeCell ref="C64:D64"/>
    <mergeCell ref="I64:J64"/>
    <mergeCell ref="C65:D65"/>
    <mergeCell ref="I65:J65"/>
    <mergeCell ref="C61:D61"/>
    <mergeCell ref="I61:J61"/>
    <mergeCell ref="C62:D62"/>
    <mergeCell ref="I62:J62"/>
    <mergeCell ref="C63:D63"/>
    <mergeCell ref="I63:J63"/>
    <mergeCell ref="C66:D66"/>
    <mergeCell ref="I66:J66"/>
    <mergeCell ref="C67:D67"/>
    <mergeCell ref="I67:J67"/>
    <mergeCell ref="C68:D68"/>
    <mergeCell ref="I68:J68"/>
    <mergeCell ref="C69:D69"/>
    <mergeCell ref="I69:J69"/>
    <mergeCell ref="C70:D70"/>
    <mergeCell ref="I70:J70"/>
    <mergeCell ref="C71:D71"/>
    <mergeCell ref="I71:J71"/>
    <mergeCell ref="C72:D72"/>
    <mergeCell ref="I72:J72"/>
    <mergeCell ref="C73:D73"/>
    <mergeCell ref="I73:J73"/>
    <mergeCell ref="C74:D74"/>
    <mergeCell ref="I74:J74"/>
    <mergeCell ref="C78:D78"/>
    <mergeCell ref="I78:J78"/>
    <mergeCell ref="C79:D79"/>
    <mergeCell ref="I79:J79"/>
    <mergeCell ref="C75:D75"/>
    <mergeCell ref="I75:J75"/>
    <mergeCell ref="C76:D76"/>
    <mergeCell ref="I76:J76"/>
    <mergeCell ref="C77:D77"/>
    <mergeCell ref="I77:J77"/>
    <mergeCell ref="C80:D80"/>
    <mergeCell ref="I80:J80"/>
    <mergeCell ref="C81:D81"/>
    <mergeCell ref="I81:J81"/>
    <mergeCell ref="C82:D82"/>
    <mergeCell ref="I82:J82"/>
    <mergeCell ref="C83:D83"/>
    <mergeCell ref="I83:J83"/>
    <mergeCell ref="C84:D84"/>
    <mergeCell ref="I84:J84"/>
    <mergeCell ref="C85:D85"/>
    <mergeCell ref="I85:J85"/>
    <mergeCell ref="C90:D90"/>
    <mergeCell ref="I90:J90"/>
    <mergeCell ref="C89:D89"/>
    <mergeCell ref="I89:J89"/>
    <mergeCell ref="C86:D86"/>
    <mergeCell ref="I86:J86"/>
    <mergeCell ref="C87:D87"/>
    <mergeCell ref="I87:J87"/>
    <mergeCell ref="C88:D88"/>
    <mergeCell ref="I88:J88"/>
    <mergeCell ref="C94:D94"/>
    <mergeCell ref="I94:J94"/>
    <mergeCell ref="C95:D95"/>
    <mergeCell ref="I95:J95"/>
    <mergeCell ref="C91:D91"/>
    <mergeCell ref="I91:J91"/>
    <mergeCell ref="C92:D92"/>
    <mergeCell ref="I92:J92"/>
    <mergeCell ref="C93:D93"/>
    <mergeCell ref="I93:J93"/>
    <mergeCell ref="C96:D96"/>
    <mergeCell ref="I96:J96"/>
    <mergeCell ref="B97:D97"/>
    <mergeCell ref="E97:J97"/>
    <mergeCell ref="B98:E98"/>
    <mergeCell ref="I98:J98"/>
    <mergeCell ref="A99:J99"/>
    <mergeCell ref="A100:J100"/>
    <mergeCell ref="A101:I101"/>
    <mergeCell ref="J101:J102"/>
    <mergeCell ref="B102:C103"/>
    <mergeCell ref="D102:I102"/>
    <mergeCell ref="D103:J103"/>
  </mergeCells>
  <printOptions/>
  <pageMargins left="0.15748031496062992" right="0.7480314960629921" top="0.984251968503937" bottom="0.7874015748031497" header="0.5118110236220472" footer="0.5118110236220472"/>
  <pageSetup fitToHeight="2" orientation="landscape" paperSize="9" scale="68" r:id="rId1"/>
  <headerFooter>
    <oddHeader>&amp;RTabela Nr 2  do
 Uchwały  Rady Powiatu Wołomińskiego 
Nr   XVI-179/2016 
z dnia  23 lutego 2016 r.</oddHeader>
  </headerFooter>
  <rowBreaks count="2" manualBreakCount="2">
    <brk id="33" max="9" man="1"/>
    <brk id="6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2016-02-25T07:19:53Z</cp:lastPrinted>
  <dcterms:modified xsi:type="dcterms:W3CDTF">2016-02-25T13:21:36Z</dcterms:modified>
  <cp:category/>
  <cp:version/>
  <cp:contentType/>
  <cp:contentStatus/>
</cp:coreProperties>
</file>